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8BB07332-47BF-4213-9C0D-512FF3F7C09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KIET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T29" i="3" l="1"/>
  <c r="BP28" i="3"/>
  <c r="BO13" i="3"/>
  <c r="AV21" i="3"/>
  <c r="AS21" i="3"/>
  <c r="AP21" i="3"/>
  <c r="AP13" i="3"/>
  <c r="AM13" i="3"/>
  <c r="AB16" i="3"/>
  <c r="AB15" i="3"/>
  <c r="AB12" i="3"/>
  <c r="AB9" i="3"/>
  <c r="G13" i="3"/>
  <c r="C13" i="3"/>
  <c r="AR29" i="3" l="1"/>
  <c r="AQ29" i="3"/>
  <c r="BH21" i="3" l="1"/>
  <c r="BJ9" i="3" l="1"/>
  <c r="BJ10" i="3"/>
  <c r="BJ11" i="3"/>
  <c r="BJ12" i="3"/>
  <c r="BJ13" i="3"/>
  <c r="BJ14" i="3"/>
  <c r="BJ15" i="3"/>
  <c r="BJ16" i="3"/>
  <c r="BJ17" i="3"/>
  <c r="BJ18" i="3"/>
  <c r="BJ19" i="3"/>
  <c r="BJ20" i="3"/>
  <c r="BJ21" i="3"/>
  <c r="BJ22" i="3"/>
  <c r="BJ23" i="3"/>
  <c r="BJ24" i="3"/>
  <c r="BJ25" i="3"/>
  <c r="BJ26" i="3"/>
  <c r="BJ27" i="3"/>
  <c r="BJ28" i="3"/>
  <c r="BO9" i="3"/>
  <c r="BO10" i="3"/>
  <c r="BO11" i="3"/>
  <c r="BO12" i="3"/>
  <c r="BO14" i="3"/>
  <c r="BO15" i="3"/>
  <c r="BO16" i="3"/>
  <c r="BO17" i="3"/>
  <c r="BO18" i="3"/>
  <c r="BO19" i="3"/>
  <c r="BO20" i="3"/>
  <c r="BO21" i="3"/>
  <c r="BO22" i="3"/>
  <c r="BO23" i="3"/>
  <c r="BO24" i="3"/>
  <c r="BO25" i="3"/>
  <c r="BO26" i="3"/>
  <c r="BO27" i="3"/>
  <c r="BO28" i="3"/>
  <c r="G9" i="3"/>
  <c r="G10" i="3"/>
  <c r="G11" i="3"/>
  <c r="G12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C9" i="3"/>
  <c r="C10" i="3"/>
  <c r="C11" i="3"/>
  <c r="C12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AP28" i="3" l="1"/>
  <c r="AP27" i="3"/>
  <c r="AP26" i="3"/>
  <c r="AP25" i="3"/>
  <c r="AP24" i="3"/>
  <c r="AP23" i="3"/>
  <c r="AP22" i="3"/>
  <c r="AP20" i="3"/>
  <c r="AP19" i="3"/>
  <c r="AP18" i="3"/>
  <c r="AP17" i="3"/>
  <c r="AP16" i="3"/>
  <c r="AP15" i="3"/>
  <c r="AP14" i="3"/>
  <c r="AP12" i="3"/>
  <c r="AP11" i="3"/>
  <c r="AP10" i="3"/>
  <c r="AP9" i="3"/>
  <c r="AP8" i="3"/>
  <c r="AP29" i="3" l="1"/>
  <c r="BO8" i="3"/>
  <c r="BO29" i="3" s="1"/>
  <c r="BJ8" i="3"/>
  <c r="BJ29" i="3" s="1"/>
  <c r="BE28" i="3"/>
  <c r="BE27" i="3"/>
  <c r="BE26" i="3"/>
  <c r="BE25" i="3"/>
  <c r="BE24" i="3"/>
  <c r="BE23" i="3"/>
  <c r="BE22" i="3"/>
  <c r="BE20" i="3"/>
  <c r="BE19" i="3"/>
  <c r="BE18" i="3"/>
  <c r="BE17" i="3"/>
  <c r="BE16" i="3"/>
  <c r="BE15" i="3"/>
  <c r="BE14" i="3"/>
  <c r="BE13" i="3"/>
  <c r="BE12" i="3"/>
  <c r="BE11" i="3"/>
  <c r="BE10" i="3"/>
  <c r="BE9" i="3"/>
  <c r="BE8" i="3"/>
  <c r="BB9" i="3"/>
  <c r="BB10" i="3"/>
  <c r="BB11" i="3"/>
  <c r="BB12" i="3"/>
  <c r="BB13" i="3"/>
  <c r="BB14" i="3"/>
  <c r="BB15" i="3"/>
  <c r="BB16" i="3"/>
  <c r="BB17" i="3"/>
  <c r="BB18" i="3"/>
  <c r="BB19" i="3"/>
  <c r="BB20" i="3"/>
  <c r="BB22" i="3"/>
  <c r="BB23" i="3"/>
  <c r="BB24" i="3"/>
  <c r="BB25" i="3"/>
  <c r="BB26" i="3"/>
  <c r="BB27" i="3"/>
  <c r="BB28" i="3"/>
  <c r="BB8" i="3"/>
  <c r="AY9" i="3"/>
  <c r="AY10" i="3"/>
  <c r="AY11" i="3"/>
  <c r="AY12" i="3"/>
  <c r="AY13" i="3"/>
  <c r="AY14" i="3"/>
  <c r="AY15" i="3"/>
  <c r="AY16" i="3"/>
  <c r="AY17" i="3"/>
  <c r="AY18" i="3"/>
  <c r="AY19" i="3"/>
  <c r="AY20" i="3"/>
  <c r="AY22" i="3"/>
  <c r="AY23" i="3"/>
  <c r="AY24" i="3"/>
  <c r="AY25" i="3"/>
  <c r="AY26" i="3"/>
  <c r="AY27" i="3"/>
  <c r="AY28" i="3"/>
  <c r="AY8" i="3"/>
  <c r="AV28" i="3"/>
  <c r="AV27" i="3"/>
  <c r="AV26" i="3"/>
  <c r="AV25" i="3"/>
  <c r="AV24" i="3"/>
  <c r="AV23" i="3"/>
  <c r="AV22" i="3"/>
  <c r="AV20" i="3"/>
  <c r="AV19" i="3"/>
  <c r="AV18" i="3"/>
  <c r="AV17" i="3"/>
  <c r="AV16" i="3"/>
  <c r="AV15" i="3"/>
  <c r="AV14" i="3"/>
  <c r="AV13" i="3"/>
  <c r="AV12" i="3"/>
  <c r="AV11" i="3"/>
  <c r="AV10" i="3"/>
  <c r="AV9" i="3"/>
  <c r="AV8" i="3"/>
  <c r="AS28" i="3"/>
  <c r="AS27" i="3"/>
  <c r="AS26" i="3"/>
  <c r="AS25" i="3"/>
  <c r="AS24" i="3"/>
  <c r="AS23" i="3"/>
  <c r="AS22" i="3"/>
  <c r="AS20" i="3"/>
  <c r="AS19" i="3"/>
  <c r="AS17" i="3"/>
  <c r="AS16" i="3"/>
  <c r="AS15" i="3"/>
  <c r="AS14" i="3"/>
  <c r="AS13" i="3"/>
  <c r="AS12" i="3"/>
  <c r="AS11" i="3"/>
  <c r="AS10" i="3"/>
  <c r="AS9" i="3"/>
  <c r="AS8" i="3"/>
  <c r="AM28" i="3"/>
  <c r="AM27" i="3"/>
  <c r="AM26" i="3"/>
  <c r="AM25" i="3"/>
  <c r="AM24" i="3"/>
  <c r="AM23" i="3"/>
  <c r="BH23" i="3" s="1"/>
  <c r="AM22" i="3"/>
  <c r="AM20" i="3"/>
  <c r="AM19" i="3"/>
  <c r="AM18" i="3"/>
  <c r="BH18" i="3" s="1"/>
  <c r="AM17" i="3"/>
  <c r="AM16" i="3"/>
  <c r="AM15" i="3"/>
  <c r="AM14" i="3"/>
  <c r="AM12" i="3"/>
  <c r="AM11" i="3"/>
  <c r="AM10" i="3"/>
  <c r="BH10" i="3" s="1"/>
  <c r="AM9" i="3"/>
  <c r="AM8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C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4" i="3"/>
  <c r="AB13" i="3"/>
  <c r="AB11" i="3"/>
  <c r="AB10" i="3"/>
  <c r="AB8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G8" i="3"/>
  <c r="AK11" i="3" l="1"/>
  <c r="BH28" i="3"/>
  <c r="BH11" i="3"/>
  <c r="BH26" i="3"/>
  <c r="BH27" i="3"/>
  <c r="AK27" i="3"/>
  <c r="AK19" i="3"/>
  <c r="BH19" i="3"/>
  <c r="BH14" i="3"/>
  <c r="BH20" i="3"/>
  <c r="AK23" i="3"/>
  <c r="BH24" i="3"/>
  <c r="BH16" i="3"/>
  <c r="BH25" i="3"/>
  <c r="BH12" i="3"/>
  <c r="BH8" i="3"/>
  <c r="BH13" i="3"/>
  <c r="BH17" i="3"/>
  <c r="BH15" i="3"/>
  <c r="AK15" i="3"/>
  <c r="BH22" i="3"/>
  <c r="BH9" i="3"/>
  <c r="AK8" i="3"/>
  <c r="AK12" i="3"/>
  <c r="AK16" i="3"/>
  <c r="AK20" i="3"/>
  <c r="AK28" i="3"/>
  <c r="AK9" i="3"/>
  <c r="AK13" i="3"/>
  <c r="AK17" i="3"/>
  <c r="AK21" i="3"/>
  <c r="AK10" i="3"/>
  <c r="AK14" i="3"/>
  <c r="AK18" i="3"/>
  <c r="AK22" i="3"/>
  <c r="AK26" i="3"/>
  <c r="AK25" i="3"/>
  <c r="AK24" i="3"/>
  <c r="W9" i="3"/>
  <c r="W13" i="3"/>
  <c r="W17" i="3"/>
  <c r="W21" i="3"/>
  <c r="W25" i="3"/>
  <c r="W11" i="3"/>
  <c r="W15" i="3"/>
  <c r="W19" i="3"/>
  <c r="W23" i="3"/>
  <c r="W27" i="3"/>
  <c r="W10" i="3"/>
  <c r="W14" i="3"/>
  <c r="W18" i="3"/>
  <c r="W22" i="3"/>
  <c r="W26" i="3"/>
  <c r="W12" i="3"/>
  <c r="W16" i="3"/>
  <c r="W20" i="3"/>
  <c r="W24" i="3"/>
  <c r="W28" i="3"/>
  <c r="BH29" i="3" l="1"/>
  <c r="BQ29" i="3"/>
  <c r="BP29" i="3"/>
  <c r="AO29" i="3" l="1"/>
  <c r="AN29" i="3"/>
  <c r="AA29" i="3"/>
  <c r="Z29" i="3"/>
  <c r="M29" i="3"/>
  <c r="L29" i="3"/>
  <c r="Y29" i="3" l="1"/>
  <c r="AM29" i="3"/>
  <c r="K29" i="3"/>
  <c r="AJ29" i="3" l="1"/>
  <c r="AI29" i="3"/>
  <c r="AG29" i="3"/>
  <c r="AF29" i="3"/>
  <c r="AD29" i="3"/>
  <c r="BD29" i="3"/>
  <c r="BC29" i="3"/>
  <c r="BA29" i="3"/>
  <c r="AZ29" i="3"/>
  <c r="AX29" i="3"/>
  <c r="AW29" i="3"/>
  <c r="AU29" i="3"/>
  <c r="AT29" i="3"/>
  <c r="T29" i="3" l="1"/>
  <c r="AV29" i="3"/>
  <c r="AY29" i="3"/>
  <c r="BB29" i="3"/>
  <c r="AH29" i="3"/>
  <c r="AE29" i="3"/>
  <c r="AS29" i="3"/>
  <c r="N29" i="3"/>
  <c r="V29" i="3" l="1"/>
  <c r="U29" i="3"/>
  <c r="AB29" i="3" l="1"/>
  <c r="AK29" i="3" s="1"/>
  <c r="R29" i="3"/>
  <c r="P29" i="3"/>
  <c r="O29" i="3"/>
  <c r="BL29" i="3"/>
  <c r="BK29" i="3"/>
  <c r="BG29" i="3"/>
  <c r="BF29" i="3"/>
  <c r="I29" i="3"/>
  <c r="H29" i="3"/>
  <c r="G29" i="3"/>
  <c r="D29" i="3"/>
  <c r="BE29" i="3" l="1"/>
  <c r="S29" i="3" l="1"/>
  <c r="Q8" i="3"/>
  <c r="W8" i="3" s="1"/>
  <c r="Q29" i="3" l="1"/>
  <c r="W29" i="3" s="1"/>
  <c r="E29" i="3"/>
  <c r="C8" i="3"/>
  <c r="C29" i="3" s="1"/>
  <c r="A29" i="3" s="1"/>
</calcChain>
</file>

<file path=xl/sharedStrings.xml><?xml version="1.0" encoding="utf-8"?>
<sst xmlns="http://schemas.openxmlformats.org/spreadsheetml/2006/main" count="152" uniqueCount="68">
  <si>
    <t xml:space="preserve">RCKiK </t>
  </si>
  <si>
    <t xml:space="preserve">Łączna ilość osocza
 (w litrach) </t>
  </si>
  <si>
    <t>w tym:</t>
  </si>
  <si>
    <t>UWAGI</t>
  </si>
  <si>
    <t>z krwi pelnej</t>
  </si>
  <si>
    <t>z plazmaferezy</t>
  </si>
  <si>
    <t>BIAŁYSTOK</t>
  </si>
  <si>
    <t>BYDGOSZCZ</t>
  </si>
  <si>
    <t>GDAŃSK</t>
  </si>
  <si>
    <t>KALISZ</t>
  </si>
  <si>
    <t>KATOWICE</t>
  </si>
  <si>
    <t>KIELCE</t>
  </si>
  <si>
    <t>KRAKÓW</t>
  </si>
  <si>
    <t>LUBLIN</t>
  </si>
  <si>
    <t>ŁÓDŹ</t>
  </si>
  <si>
    <t>OLSZTYN</t>
  </si>
  <si>
    <t>OPOLE</t>
  </si>
  <si>
    <t>POZNAŃ</t>
  </si>
  <si>
    <t>RACIBÓRZ</t>
  </si>
  <si>
    <t>RADOM</t>
  </si>
  <si>
    <t>RZESZÓW</t>
  </si>
  <si>
    <t>SŁUPSK</t>
  </si>
  <si>
    <t>SZCZECIN</t>
  </si>
  <si>
    <t>WAŁBRZYCH</t>
  </si>
  <si>
    <t>WARSZAWA</t>
  </si>
  <si>
    <t>WROCŁAW</t>
  </si>
  <si>
    <t>ZIELONA GÓRA</t>
  </si>
  <si>
    <t>Łączna ilość osocza (w litrach)</t>
  </si>
  <si>
    <t>w 2020 roku</t>
  </si>
  <si>
    <t>w 2019 roku</t>
  </si>
  <si>
    <t>w 2018 roku</t>
  </si>
  <si>
    <t>w 2017 roku</t>
  </si>
  <si>
    <t>w 2016 roku</t>
  </si>
  <si>
    <t>z krwi pełnej</t>
  </si>
  <si>
    <r>
      <rPr>
        <sz val="12"/>
        <color theme="1"/>
        <rFont val="Calibri"/>
        <family val="2"/>
        <charset val="238"/>
      </rPr>
      <t>osocze świeżo mrożone, pobrane od dawców</t>
    </r>
    <r>
      <rPr>
        <b/>
        <sz val="12"/>
        <color theme="1"/>
        <rFont val="Calibri"/>
        <family val="2"/>
        <charset val="238"/>
      </rPr>
      <t xml:space="preserve"> pierwszorazowych/jednorazowych 
- osocze uzyskane z jednostki krwi pełnej - o objętości netto powyżej 150 ml lub o wadze netto powyżej 154 gramów;
- osocze uzyskane metodą plazmaferezy - o objętości netto powyżej  200 ml lub o wadze netto powyżej 205 gramów
</t>
    </r>
    <r>
      <rPr>
        <sz val="12"/>
        <color theme="1"/>
        <rFont val="Calibri"/>
        <family val="2"/>
        <charset val="238"/>
      </rPr>
      <t>pobrane:</t>
    </r>
  </si>
  <si>
    <t>osocze świeżo mrożone, pobrane od dawców wielokrotnych
- osocze uzyskane z jednostki krwi pełnej - o objętości netto powyżej 150 ml lub o wadze netto powyżej 154 gramów;
- osocze uzyskane metodą plazmaferezy - o objętości netto powyżej  200 ml lub o wadze netto powyżej 205 gramów
pobrane:</t>
  </si>
  <si>
    <t>SUMA DLA RCKiK w PAKIECIE 
NR 4</t>
  </si>
  <si>
    <t>SUMA DLA RCKiK w PAKIECIE 
NR 3</t>
  </si>
  <si>
    <t>SUMA DLA RCKiK w PAKIECIE 
NR 5</t>
  </si>
  <si>
    <t>DOSTAWCY OSOCZA WEDŁUG PAKIETÓW</t>
  </si>
  <si>
    <t>PAKIET NR 1
(ostateczna ilość osocza może 
różnić się o +/- 50%)</t>
  </si>
  <si>
    <t>osocze o obniżonej zawartości krioprecypitatu
- osocze uzyskane z jednostki krwi pełnej - o objętości netto powyżej 150 ml lub o wadze netto powyżej 154 gramów;</t>
  </si>
  <si>
    <t>w 2021 roku</t>
  </si>
  <si>
    <t>osocze  z przekroczonym czasem trwania donacji tj powyżej 12 minut i nie dłużej niż 15 minut
- osocze uzyskane z jednostki krwi pełnej - o objętości netto powyżej 150 ml lub o wadze netto powyżej 154 gramów;</t>
  </si>
  <si>
    <t>PAKIET NR 2
(ostateczna ilość osocza może różnić się o +/- 30%)</t>
  </si>
  <si>
    <t>PAKIET NR 5 (ostateczna ilość osocza może różnić się o +/- 30%)</t>
  </si>
  <si>
    <t xml:space="preserve">INNE - osocze nie odpowiadające kryteriom pakietów 1-6  t.j. osocze z przekroczonym czasem poboru donacji powyżej 15 minut lub pobrane od dawc ow po transfuzji lub z plazmaferezy o objętości poniżej 200 ml lub zamrożone w czasie dłuższym niż 24 h                                   </t>
  </si>
  <si>
    <t>osocze immunizowane  anty-D, o mianie p/c anty Rh-D  -  256</t>
  </si>
  <si>
    <t xml:space="preserve">Zadeklarowana ilość osocza do przetworzenia </t>
  </si>
  <si>
    <t xml:space="preserve">Zadeklarowana ilość osocza do przetworzenia
</t>
  </si>
  <si>
    <t>Zadeklarowana ilość osocza do przetworzenia</t>
  </si>
  <si>
    <r>
      <rPr>
        <sz val="12"/>
        <color theme="1"/>
        <rFont val="Calibri"/>
        <family val="2"/>
        <charset val="238"/>
      </rPr>
      <t xml:space="preserve">osocze świeżo mrożone, pobrane od dawców </t>
    </r>
    <r>
      <rPr>
        <b/>
        <sz val="12"/>
        <color theme="1"/>
        <rFont val="Calibri"/>
        <family val="2"/>
        <charset val="238"/>
      </rPr>
      <t xml:space="preserve">wielokrotnych, nie starsze niż 18 m-cy </t>
    </r>
    <r>
      <rPr>
        <sz val="12"/>
        <color theme="1"/>
        <rFont val="Calibri"/>
        <family val="2"/>
        <charset val="238"/>
      </rPr>
      <t>od daty uzgodnionego terminu odbioru z RCKiK</t>
    </r>
    <r>
      <rPr>
        <b/>
        <sz val="12"/>
        <color theme="1"/>
        <rFont val="Calibri"/>
        <family val="2"/>
        <charset val="238"/>
      </rPr>
      <t xml:space="preserve"> w 2023 roku
- </t>
    </r>
    <r>
      <rPr>
        <sz val="12"/>
        <color theme="1"/>
        <rFont val="Calibri"/>
        <family val="2"/>
        <charset val="238"/>
      </rPr>
      <t>osocze uzyskane z jednostki krwi pełnej</t>
    </r>
    <r>
      <rPr>
        <b/>
        <sz val="12"/>
        <color theme="1"/>
        <rFont val="Calibri"/>
        <family val="2"/>
        <charset val="238"/>
      </rPr>
      <t xml:space="preserve"> - o objętości netto powyżej 150 ml lub o wadze netto powyżej 154 gramów;
- </t>
    </r>
    <r>
      <rPr>
        <sz val="12"/>
        <color theme="1"/>
        <rFont val="Calibri"/>
        <family val="2"/>
        <charset val="238"/>
      </rPr>
      <t>osocze uzyskane metodą plazmaferezy</t>
    </r>
    <r>
      <rPr>
        <b/>
        <sz val="12"/>
        <color theme="1"/>
        <rFont val="Calibri"/>
        <family val="2"/>
        <charset val="238"/>
      </rPr>
      <t xml:space="preserve"> - o objętości netto powyżej  200 ml lub o wadze netto powyżej 205 gramów.</t>
    </r>
  </si>
  <si>
    <r>
      <rPr>
        <sz val="12"/>
        <color theme="1"/>
        <rFont val="Calibri"/>
        <family val="2"/>
        <charset val="238"/>
      </rPr>
      <t>osocze świeżo mrożone, pobrane od dawców</t>
    </r>
    <r>
      <rPr>
        <b/>
        <sz val="12"/>
        <color theme="1"/>
        <rFont val="Calibri"/>
        <family val="2"/>
        <charset val="238"/>
      </rPr>
      <t xml:space="preserve"> pierwszorazowych/jednorazowych, nie starsze niż 18 m-cy </t>
    </r>
    <r>
      <rPr>
        <sz val="12"/>
        <color theme="1"/>
        <rFont val="Calibri"/>
        <family val="2"/>
        <charset val="238"/>
      </rPr>
      <t xml:space="preserve">od daty uzgodnionego terminu odbioru z RCKiK </t>
    </r>
    <r>
      <rPr>
        <b/>
        <sz val="12"/>
        <color theme="1"/>
        <rFont val="Calibri"/>
        <family val="2"/>
        <charset val="238"/>
      </rPr>
      <t xml:space="preserve">w 2023 roku
- </t>
    </r>
    <r>
      <rPr>
        <sz val="12"/>
        <color theme="1"/>
        <rFont val="Calibri"/>
        <family val="2"/>
        <charset val="238"/>
      </rPr>
      <t>osocze uzyskane z jednostki krwi pełnej</t>
    </r>
    <r>
      <rPr>
        <b/>
        <sz val="12"/>
        <color theme="1"/>
        <rFont val="Calibri"/>
        <family val="2"/>
        <charset val="238"/>
      </rPr>
      <t xml:space="preserve"> - o objętości netto powyżej 150 ml lub o wadze netto powyżej 154 gramów;                                                     - osocze uzyskane metodą plazmaferezy - o objętości netto powyżej  200 ml lub o wadze netto powyżej 205 gramów.</t>
    </r>
  </si>
  <si>
    <t>w 2019roku</t>
  </si>
  <si>
    <t>w 2022 roku</t>
  </si>
  <si>
    <t xml:space="preserve">PAKIET NR 3 (ostateczna ilość osocza może różnić się o +/- 30% </t>
  </si>
  <si>
    <t>PAKIET NR 4 (ostateczna ilość osocza może różnić się o +/- 30%)</t>
  </si>
  <si>
    <t>PAKIET NR 6
(ostateczna ilość osocza może różnić się o +/- 10%)</t>
  </si>
  <si>
    <t>PAKIET NR 7
(ostateczna ilość osocza może różnić się o +/- 10%)</t>
  </si>
  <si>
    <t>PAKIET NR 8
(ostateczna ilość osocza może różnić się o +/- 10%)</t>
  </si>
  <si>
    <t>FFP z plazmaferezy o objętości poniżej lub równej 200 ml</t>
  </si>
  <si>
    <t>0,600 l z 2019 roku                                        2,395 l z 2022 roku</t>
  </si>
  <si>
    <t>osocze z pakietu 3,4,5 nie dla wszystkich są próbki do badań,dla niektórych dren</t>
  </si>
  <si>
    <t>osocze od dawców po transfuzji</t>
  </si>
  <si>
    <t>osocze mrożone 2018-2022</t>
  </si>
  <si>
    <t>1,2 litry z 2019                                              1,8 litry z 2020                                                    2,4 litry z 2021</t>
  </si>
  <si>
    <t>9 l- osocze o objętości poniżej 200 ml, 10 l - osocze zamrożone powyżej 24 godzin z 2020 i 2021 roku</t>
  </si>
  <si>
    <r>
      <rPr>
        <b/>
        <u/>
        <sz val="11"/>
        <rFont val="Calibri"/>
        <family val="2"/>
        <charset val="238"/>
      </rPr>
      <t>67,76 litrów</t>
    </r>
    <r>
      <rPr>
        <b/>
        <sz val="11"/>
        <rFont val="Calibri"/>
        <family val="2"/>
        <charset val="238"/>
      </rPr>
      <t xml:space="preserve"> - Zamrożone w czasie dłuższym niż 24h: 2017 rok - 0,738 L; 2018 rok - 35,168 L; 2019 rok - 26,041 L; 2020 (bez próbek)- 5,813 L , </t>
    </r>
    <r>
      <rPr>
        <b/>
        <u/>
        <sz val="11"/>
        <rFont val="Calibri"/>
        <family val="2"/>
        <charset val="238"/>
      </rPr>
      <t>42,492 litry</t>
    </r>
    <r>
      <rPr>
        <b/>
        <sz val="11"/>
        <rFont val="Calibri"/>
        <family val="2"/>
        <charset val="238"/>
      </rPr>
      <t xml:space="preserve"> - Osocze z KP od dawców, którzy w przeszłości podlegali kontroli wirusologicznej ze względu na nieswoiście dodatni wynik: 2021 - 35,147 L; 2022 - 11,345 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</si>
</sst>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sz val="48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b/>
      <sz val="16"/>
      <name val="Calibri"/>
      <family val="2"/>
      <charset val="238"/>
    </font>
    <font>
      <sz val="16"/>
      <name val="Calibri"/>
      <family val="2"/>
      <charset val="238"/>
    </font>
    <font>
      <i/>
      <sz val="12"/>
      <color theme="1"/>
      <name val="Calibri"/>
      <family val="2"/>
      <charset val="238"/>
    </font>
    <font>
      <b/>
      <sz val="22"/>
      <color theme="1"/>
      <name val="Calibri"/>
      <family val="2"/>
      <charset val="238"/>
    </font>
    <font>
      <b/>
      <sz val="26"/>
      <color theme="9" tint="-0.249977111117893"/>
      <name val="Calibri"/>
      <family val="2"/>
      <charset val="238"/>
    </font>
    <font>
      <sz val="9"/>
      <color theme="1"/>
      <name val="Calibri"/>
      <family val="2"/>
      <charset val="238"/>
    </font>
    <font>
      <sz val="6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4"/>
      <color theme="1"/>
      <name val="Calibri"/>
      <family val="2"/>
      <scheme val="minor"/>
    </font>
    <font>
      <b/>
      <u/>
      <sz val="11"/>
      <name val="Calibri"/>
      <family val="2"/>
      <charset val="238"/>
    </font>
    <font>
      <b/>
      <sz val="22"/>
      <name val="Calibri"/>
      <family val="2"/>
      <charset val="238"/>
    </font>
    <font>
      <b/>
      <sz val="14"/>
      <name val="Calibri"/>
      <family val="2"/>
      <charset val="238"/>
    </font>
    <font>
      <sz val="16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4"/>
      <name val="Calibri"/>
      <family val="2"/>
      <charset val="238"/>
    </font>
    <font>
      <b/>
      <sz val="12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633777886288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0" fillId="0" borderId="0" xfId="0" applyProtection="1"/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7" fillId="6" borderId="28" xfId="0" applyFont="1" applyFill="1" applyBorder="1" applyAlignment="1" applyProtection="1">
      <alignment horizontal="center" vertical="center" wrapText="1"/>
    </xf>
    <xf numFmtId="3" fontId="7" fillId="8" borderId="25" xfId="0" applyNumberFormat="1" applyFont="1" applyFill="1" applyBorder="1" applyAlignment="1" applyProtection="1">
      <alignment horizontal="center" vertical="center" wrapText="1"/>
    </xf>
    <xf numFmtId="3" fontId="12" fillId="4" borderId="1" xfId="0" applyNumberFormat="1" applyFont="1" applyFill="1" applyBorder="1" applyAlignment="1" applyProtection="1">
      <alignment horizontal="center" vertical="center" wrapText="1"/>
    </xf>
    <xf numFmtId="3" fontId="12" fillId="4" borderId="2" xfId="0" applyNumberFormat="1" applyFont="1" applyFill="1" applyBorder="1" applyAlignment="1" applyProtection="1">
      <alignment horizontal="center" vertical="center" wrapText="1"/>
    </xf>
    <xf numFmtId="3" fontId="7" fillId="8" borderId="28" xfId="0" applyNumberFormat="1" applyFont="1" applyFill="1" applyBorder="1" applyAlignment="1" applyProtection="1">
      <alignment horizontal="center" vertical="center" wrapText="1"/>
    </xf>
    <xf numFmtId="3" fontId="12" fillId="4" borderId="47" xfId="0" applyNumberFormat="1" applyFont="1" applyFill="1" applyBorder="1" applyAlignment="1" applyProtection="1">
      <alignment horizontal="center" vertical="center" wrapText="1"/>
    </xf>
    <xf numFmtId="3" fontId="12" fillId="4" borderId="52" xfId="0" applyNumberFormat="1" applyFont="1" applyFill="1" applyBorder="1" applyAlignment="1" applyProtection="1">
      <alignment horizontal="center" vertical="center" wrapText="1"/>
    </xf>
    <xf numFmtId="3" fontId="7" fillId="4" borderId="12" xfId="0" applyNumberFormat="1" applyFont="1" applyFill="1" applyBorder="1" applyAlignment="1" applyProtection="1">
      <alignment horizontal="center" vertical="center" wrapText="1"/>
    </xf>
    <xf numFmtId="3" fontId="12" fillId="4" borderId="27" xfId="0" applyNumberFormat="1" applyFont="1" applyFill="1" applyBorder="1" applyAlignment="1" applyProtection="1">
      <alignment horizontal="center" vertical="center" wrapText="1"/>
    </xf>
    <xf numFmtId="3" fontId="7" fillId="4" borderId="25" xfId="0" applyNumberFormat="1" applyFont="1" applyFill="1" applyBorder="1" applyAlignment="1" applyProtection="1">
      <alignment horizontal="center" vertical="center" wrapText="1"/>
    </xf>
    <xf numFmtId="3" fontId="7" fillId="4" borderId="28" xfId="0" applyNumberFormat="1" applyFont="1" applyFill="1" applyBorder="1" applyAlignment="1" applyProtection="1">
      <alignment horizontal="center" vertical="center" wrapText="1"/>
    </xf>
    <xf numFmtId="3" fontId="7" fillId="4" borderId="50" xfId="0" applyNumberFormat="1" applyFont="1" applyFill="1" applyBorder="1" applyAlignment="1" applyProtection="1">
      <alignment horizontal="center" vertical="center" wrapText="1"/>
    </xf>
    <xf numFmtId="3" fontId="1" fillId="4" borderId="49" xfId="0" applyNumberFormat="1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3" fontId="12" fillId="0" borderId="8" xfId="0" applyNumberFormat="1" applyFont="1" applyBorder="1" applyAlignment="1" applyProtection="1">
      <alignment horizontal="center" vertical="center" wrapText="1"/>
    </xf>
    <xf numFmtId="3" fontId="12" fillId="0" borderId="9" xfId="0" applyNumberFormat="1" applyFont="1" applyBorder="1" applyAlignment="1" applyProtection="1">
      <alignment horizontal="center" vertical="center" wrapText="1"/>
    </xf>
    <xf numFmtId="3" fontId="12" fillId="0" borderId="31" xfId="0" applyNumberFormat="1" applyFont="1" applyBorder="1" applyAlignment="1" applyProtection="1">
      <alignment horizontal="center" vertical="center" wrapText="1"/>
    </xf>
    <xf numFmtId="3" fontId="7" fillId="3" borderId="50" xfId="0" applyNumberFormat="1" applyFont="1" applyFill="1" applyBorder="1" applyAlignment="1" applyProtection="1">
      <alignment horizontal="center" vertical="center" wrapText="1"/>
    </xf>
    <xf numFmtId="3" fontId="7" fillId="3" borderId="28" xfId="0" applyNumberFormat="1" applyFont="1" applyFill="1" applyBorder="1" applyAlignment="1" applyProtection="1">
      <alignment horizontal="center" vertical="center" wrapText="1"/>
    </xf>
    <xf numFmtId="3" fontId="12" fillId="3" borderId="8" xfId="0" applyNumberFormat="1" applyFont="1" applyFill="1" applyBorder="1" applyAlignment="1" applyProtection="1">
      <alignment horizontal="center" vertical="center" wrapText="1"/>
    </xf>
    <xf numFmtId="3" fontId="12" fillId="3" borderId="9" xfId="0" applyNumberFormat="1" applyFont="1" applyFill="1" applyBorder="1" applyAlignment="1" applyProtection="1">
      <alignment horizontal="center" vertical="center" wrapText="1"/>
    </xf>
    <xf numFmtId="3" fontId="1" fillId="3" borderId="50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3" fontId="12" fillId="4" borderId="8" xfId="0" applyNumberFormat="1" applyFont="1" applyFill="1" applyBorder="1" applyAlignment="1" applyProtection="1">
      <alignment horizontal="center" vertical="center" wrapText="1"/>
    </xf>
    <xf numFmtId="3" fontId="12" fillId="4" borderId="9" xfId="0" applyNumberFormat="1" applyFont="1" applyFill="1" applyBorder="1" applyAlignment="1" applyProtection="1">
      <alignment horizontal="center" vertical="center" wrapText="1"/>
    </xf>
    <xf numFmtId="3" fontId="12" fillId="4" borderId="31" xfId="0" applyNumberFormat="1" applyFont="1" applyFill="1" applyBorder="1" applyAlignment="1" applyProtection="1">
      <alignment horizontal="center" vertical="center" wrapText="1"/>
    </xf>
    <xf numFmtId="3" fontId="1" fillId="4" borderId="50" xfId="0" applyNumberFormat="1" applyFont="1" applyFill="1" applyBorder="1" applyAlignment="1" applyProtection="1">
      <alignment horizontal="center" wrapText="1"/>
    </xf>
    <xf numFmtId="3" fontId="14" fillId="3" borderId="8" xfId="0" applyNumberFormat="1" applyFont="1" applyFill="1" applyBorder="1" applyAlignment="1" applyProtection="1">
      <alignment horizontal="center" vertical="center" wrapText="1"/>
    </xf>
    <xf numFmtId="3" fontId="14" fillId="3" borderId="9" xfId="0" applyNumberFormat="1" applyFont="1" applyFill="1" applyBorder="1" applyAlignment="1" applyProtection="1">
      <alignment horizontal="center" vertical="center" wrapText="1"/>
    </xf>
    <xf numFmtId="3" fontId="6" fillId="3" borderId="50" xfId="0" applyNumberFormat="1" applyFont="1" applyFill="1" applyBorder="1" applyAlignment="1" applyProtection="1">
      <alignment horizontal="center" vertical="center" wrapText="1"/>
    </xf>
    <xf numFmtId="3" fontId="1" fillId="4" borderId="50" xfId="0" applyNumberFormat="1" applyFont="1" applyFill="1" applyBorder="1" applyAlignment="1" applyProtection="1">
      <alignment horizontal="center" vertical="center" wrapText="1"/>
    </xf>
    <xf numFmtId="3" fontId="14" fillId="4" borderId="8" xfId="0" applyNumberFormat="1" applyFont="1" applyFill="1" applyBorder="1" applyAlignment="1" applyProtection="1">
      <alignment horizontal="center" vertical="center" wrapText="1"/>
    </xf>
    <xf numFmtId="3" fontId="14" fillId="4" borderId="9" xfId="0" applyNumberFormat="1" applyFont="1" applyFill="1" applyBorder="1" applyAlignment="1" applyProtection="1">
      <alignment horizontal="center" vertical="center" wrapText="1"/>
    </xf>
    <xf numFmtId="3" fontId="14" fillId="4" borderId="31" xfId="0" applyNumberFormat="1" applyFont="1" applyFill="1" applyBorder="1" applyAlignment="1" applyProtection="1">
      <alignment horizontal="center" vertical="center" wrapText="1"/>
    </xf>
    <xf numFmtId="3" fontId="13" fillId="4" borderId="50" xfId="0" applyNumberFormat="1" applyFont="1" applyFill="1" applyBorder="1" applyAlignment="1" applyProtection="1">
      <alignment horizontal="center" vertical="center" wrapText="1"/>
    </xf>
    <xf numFmtId="3" fontId="13" fillId="4" borderId="28" xfId="0" applyNumberFormat="1" applyFont="1" applyFill="1" applyBorder="1" applyAlignment="1" applyProtection="1">
      <alignment horizontal="center" vertical="center" wrapText="1"/>
    </xf>
    <xf numFmtId="3" fontId="14" fillId="4" borderId="30" xfId="0" applyNumberFormat="1" applyFont="1" applyFill="1" applyBorder="1" applyAlignment="1" applyProtection="1">
      <alignment horizontal="center" vertical="center" wrapText="1"/>
    </xf>
    <xf numFmtId="3" fontId="13" fillId="4" borderId="29" xfId="0" applyNumberFormat="1" applyFont="1" applyFill="1" applyBorder="1" applyAlignment="1" applyProtection="1">
      <alignment horizontal="center" vertical="center" wrapText="1"/>
    </xf>
    <xf numFmtId="3" fontId="13" fillId="4" borderId="39" xfId="0" applyNumberFormat="1" applyFont="1" applyFill="1" applyBorder="1" applyAlignment="1" applyProtection="1">
      <alignment horizontal="center" vertical="center" wrapText="1"/>
    </xf>
    <xf numFmtId="3" fontId="10" fillId="4" borderId="50" xfId="0" applyNumberFormat="1" applyFont="1" applyFill="1" applyBorder="1" applyAlignment="1" applyProtection="1">
      <alignment horizontal="center" wrapText="1"/>
    </xf>
    <xf numFmtId="0" fontId="11" fillId="4" borderId="0" xfId="0" applyFont="1" applyFill="1" applyProtection="1"/>
    <xf numFmtId="3" fontId="1" fillId="3" borderId="50" xfId="0" applyNumberFormat="1" applyFont="1" applyFill="1" applyBorder="1" applyAlignment="1" applyProtection="1">
      <alignment wrapText="1"/>
    </xf>
    <xf numFmtId="3" fontId="8" fillId="4" borderId="50" xfId="0" applyNumberFormat="1" applyFont="1" applyFill="1" applyBorder="1" applyAlignment="1" applyProtection="1">
      <alignment horizontal="center" vertical="center" wrapText="1"/>
    </xf>
    <xf numFmtId="164" fontId="12" fillId="4" borderId="9" xfId="0" applyNumberFormat="1" applyFont="1" applyFill="1" applyBorder="1" applyAlignment="1" applyProtection="1">
      <alignment horizontal="center" vertical="center" wrapText="1"/>
    </xf>
    <xf numFmtId="164" fontId="12" fillId="3" borderId="9" xfId="0" applyNumberFormat="1" applyFont="1" applyFill="1" applyBorder="1" applyAlignment="1" applyProtection="1">
      <alignment horizontal="center" vertical="center" wrapText="1"/>
    </xf>
    <xf numFmtId="3" fontId="1" fillId="3" borderId="50" xfId="0" applyNumberFormat="1" applyFont="1" applyFill="1" applyBorder="1" applyAlignment="1" applyProtection="1">
      <alignment vertical="center" wrapText="1"/>
    </xf>
    <xf numFmtId="3" fontId="1" fillId="4" borderId="50" xfId="0" applyNumberFormat="1" applyFont="1" applyFill="1" applyBorder="1" applyAlignment="1" applyProtection="1">
      <alignment horizontal="left" vertical="center" wrapText="1"/>
    </xf>
    <xf numFmtId="164" fontId="14" fillId="3" borderId="8" xfId="0" applyNumberFormat="1" applyFont="1" applyFill="1" applyBorder="1" applyAlignment="1" applyProtection="1">
      <alignment horizontal="center" vertical="center" wrapText="1"/>
    </xf>
    <xf numFmtId="0" fontId="7" fillId="6" borderId="41" xfId="0" applyFont="1" applyFill="1" applyBorder="1" applyAlignment="1" applyProtection="1">
      <alignment horizontal="center" vertical="center" wrapText="1"/>
    </xf>
    <xf numFmtId="3" fontId="12" fillId="4" borderId="37" xfId="0" applyNumberFormat="1" applyFont="1" applyFill="1" applyBorder="1" applyAlignment="1" applyProtection="1">
      <alignment horizontal="center" vertical="center" wrapText="1"/>
    </xf>
    <xf numFmtId="3" fontId="12" fillId="4" borderId="20" xfId="0" applyNumberFormat="1" applyFont="1" applyFill="1" applyBorder="1" applyAlignment="1" applyProtection="1">
      <alignment horizontal="center" vertical="center" wrapText="1"/>
    </xf>
    <xf numFmtId="3" fontId="12" fillId="4" borderId="34" xfId="0" applyNumberFormat="1" applyFont="1" applyFill="1" applyBorder="1" applyAlignment="1" applyProtection="1">
      <alignment horizontal="center" vertical="center" wrapText="1"/>
    </xf>
    <xf numFmtId="3" fontId="7" fillId="4" borderId="51" xfId="0" applyNumberFormat="1" applyFont="1" applyFill="1" applyBorder="1" applyAlignment="1" applyProtection="1">
      <alignment horizontal="center" vertical="center" wrapText="1"/>
    </xf>
    <xf numFmtId="3" fontId="12" fillId="4" borderId="18" xfId="0" applyNumberFormat="1" applyFont="1" applyFill="1" applyBorder="1" applyAlignment="1" applyProtection="1">
      <alignment horizontal="center" vertical="center" wrapText="1"/>
    </xf>
    <xf numFmtId="3" fontId="12" fillId="4" borderId="38" xfId="0" applyNumberFormat="1" applyFont="1" applyFill="1" applyBorder="1" applyAlignment="1" applyProtection="1">
      <alignment horizontal="center" vertical="center" wrapText="1"/>
    </xf>
    <xf numFmtId="3" fontId="7" fillId="4" borderId="32" xfId="0" applyNumberFormat="1" applyFont="1" applyFill="1" applyBorder="1" applyAlignment="1" applyProtection="1">
      <alignment horizontal="center" vertical="center" wrapText="1"/>
    </xf>
    <xf numFmtId="3" fontId="12" fillId="4" borderId="42" xfId="0" applyNumberFormat="1" applyFont="1" applyFill="1" applyBorder="1" applyAlignment="1" applyProtection="1">
      <alignment horizontal="center" vertical="center" wrapText="1"/>
    </xf>
    <xf numFmtId="3" fontId="7" fillId="4" borderId="41" xfId="0" applyNumberFormat="1" applyFont="1" applyFill="1" applyBorder="1" applyAlignment="1" applyProtection="1">
      <alignment horizontal="center" vertical="center" wrapText="1"/>
    </xf>
    <xf numFmtId="3" fontId="1" fillId="4" borderId="51" xfId="0" applyNumberFormat="1" applyFont="1" applyFill="1" applyBorder="1" applyAlignment="1" applyProtection="1">
      <alignment horizontal="center" wrapText="1"/>
    </xf>
    <xf numFmtId="3" fontId="7" fillId="0" borderId="46" xfId="0" applyNumberFormat="1" applyFont="1" applyBorder="1" applyAlignment="1" applyProtection="1">
      <alignment horizontal="center" vertical="center" wrapText="1"/>
    </xf>
    <xf numFmtId="3" fontId="7" fillId="0" borderId="48" xfId="0" applyNumberFormat="1" applyFont="1" applyBorder="1" applyAlignment="1" applyProtection="1">
      <alignment horizontal="center" vertical="center" wrapText="1"/>
    </xf>
    <xf numFmtId="3" fontId="7" fillId="0" borderId="22" xfId="0" applyNumberFormat="1" applyFont="1" applyBorder="1" applyAlignment="1" applyProtection="1">
      <alignment horizontal="center" vertical="center" wrapText="1"/>
    </xf>
    <xf numFmtId="3" fontId="7" fillId="0" borderId="35" xfId="0" applyNumberFormat="1" applyFont="1" applyBorder="1" applyAlignment="1" applyProtection="1">
      <alignment horizontal="center" vertical="center" wrapText="1"/>
    </xf>
    <xf numFmtId="3" fontId="7" fillId="2" borderId="4" xfId="0" applyNumberFormat="1" applyFont="1" applyFill="1" applyBorder="1" applyAlignment="1" applyProtection="1">
      <alignment horizontal="center" vertical="center" wrapText="1"/>
    </xf>
    <xf numFmtId="3" fontId="7" fillId="3" borderId="22" xfId="0" applyNumberFormat="1" applyFont="1" applyFill="1" applyBorder="1" applyAlignment="1" applyProtection="1">
      <alignment horizontal="center" vertical="center" wrapText="1"/>
    </xf>
    <xf numFmtId="3" fontId="7" fillId="3" borderId="48" xfId="0" applyNumberFormat="1" applyFont="1" applyFill="1" applyBorder="1" applyAlignment="1" applyProtection="1">
      <alignment horizontal="center" vertical="center" wrapText="1"/>
    </xf>
    <xf numFmtId="3" fontId="7" fillId="2" borderId="43" xfId="0" applyNumberFormat="1" applyFont="1" applyFill="1" applyBorder="1" applyAlignment="1" applyProtection="1">
      <alignment horizontal="center" vertical="center" wrapText="1"/>
    </xf>
    <xf numFmtId="3" fontId="7" fillId="3" borderId="44" xfId="0" applyNumberFormat="1" applyFont="1" applyFill="1" applyBorder="1" applyAlignment="1" applyProtection="1">
      <alignment horizontal="center" vertical="center" wrapText="1"/>
    </xf>
    <xf numFmtId="3" fontId="7" fillId="3" borderId="40" xfId="0" applyNumberFormat="1" applyFont="1" applyFill="1" applyBorder="1" applyAlignment="1" applyProtection="1">
      <alignment horizontal="center" vertical="center" wrapText="1"/>
    </xf>
    <xf numFmtId="3" fontId="5" fillId="3" borderId="4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3" fontId="10" fillId="4" borderId="50" xfId="0" applyNumberFormat="1" applyFont="1" applyFill="1" applyBorder="1" applyAlignment="1" applyProtection="1">
      <alignment horizontal="center" vertical="center" wrapText="1"/>
    </xf>
    <xf numFmtId="3" fontId="1" fillId="3" borderId="9" xfId="0" applyNumberFormat="1" applyFont="1" applyFill="1" applyBorder="1" applyAlignment="1" applyProtection="1">
      <alignment horizontal="center" vertical="center" wrapText="1"/>
    </xf>
    <xf numFmtId="3" fontId="19" fillId="3" borderId="50" xfId="0" applyNumberFormat="1" applyFont="1" applyFill="1" applyBorder="1" applyAlignment="1" applyProtection="1">
      <alignment horizontal="left" wrapText="1"/>
    </xf>
    <xf numFmtId="3" fontId="0" fillId="0" borderId="0" xfId="0" applyNumberFormat="1" applyProtection="1"/>
    <xf numFmtId="3" fontId="7" fillId="3" borderId="6" xfId="0" applyNumberFormat="1" applyFont="1" applyFill="1" applyBorder="1" applyAlignment="1" applyProtection="1">
      <alignment horizontal="center" vertical="center" wrapText="1"/>
    </xf>
    <xf numFmtId="3" fontId="5" fillId="3" borderId="4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" fontId="17" fillId="2" borderId="43" xfId="0" applyNumberFormat="1" applyFont="1" applyFill="1" applyBorder="1" applyAlignment="1" applyProtection="1">
      <alignment horizontal="center" vertical="center" wrapText="1"/>
    </xf>
    <xf numFmtId="3" fontId="7" fillId="4" borderId="6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 applyProtection="1">
      <alignment horizontal="center"/>
    </xf>
    <xf numFmtId="4" fontId="20" fillId="0" borderId="0" xfId="0" applyNumberFormat="1" applyFont="1" applyAlignment="1" applyProtection="1">
      <alignment horizontal="center"/>
    </xf>
    <xf numFmtId="3" fontId="7" fillId="0" borderId="6" xfId="0" applyNumberFormat="1" applyFont="1" applyFill="1" applyBorder="1" applyAlignment="1" applyProtection="1">
      <alignment horizontal="center" vertical="center" wrapText="1"/>
    </xf>
    <xf numFmtId="0" fontId="0" fillId="9" borderId="28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0" fillId="9" borderId="32" xfId="0" applyFill="1" applyBorder="1" applyAlignment="1">
      <alignment horizontal="center" vertical="center" wrapText="1"/>
    </xf>
    <xf numFmtId="3" fontId="18" fillId="0" borderId="50" xfId="0" applyNumberFormat="1" applyFont="1" applyFill="1" applyBorder="1" applyAlignment="1" applyProtection="1">
      <alignment horizontal="center" vertical="center" wrapText="1"/>
    </xf>
    <xf numFmtId="3" fontId="1" fillId="0" borderId="50" xfId="0" applyNumberFormat="1" applyFont="1" applyFill="1" applyBorder="1" applyAlignment="1" applyProtection="1">
      <alignment horizontal="center" vertical="center" wrapText="1"/>
    </xf>
    <xf numFmtId="3" fontId="14" fillId="0" borderId="9" xfId="0" applyNumberFormat="1" applyFont="1" applyBorder="1" applyAlignment="1" applyProtection="1">
      <alignment horizontal="center" vertical="center" wrapText="1"/>
    </xf>
    <xf numFmtId="4" fontId="14" fillId="3" borderId="9" xfId="0" applyNumberFormat="1" applyFont="1" applyFill="1" applyBorder="1" applyAlignment="1" applyProtection="1">
      <alignment horizontal="center" vertical="center" wrapText="1"/>
    </xf>
    <xf numFmtId="0" fontId="0" fillId="5" borderId="13" xfId="0" applyFill="1" applyBorder="1" applyProtection="1"/>
    <xf numFmtId="0" fontId="0" fillId="5" borderId="21" xfId="0" applyFill="1" applyBorder="1" applyProtection="1"/>
    <xf numFmtId="0" fontId="11" fillId="5" borderId="21" xfId="0" applyFont="1" applyFill="1" applyBorder="1" applyProtection="1"/>
    <xf numFmtId="0" fontId="0" fillId="5" borderId="36" xfId="0" applyFill="1" applyBorder="1" applyProtection="1"/>
    <xf numFmtId="3" fontId="16" fillId="8" borderId="23" xfId="0" applyNumberFormat="1" applyFont="1" applyFill="1" applyBorder="1" applyAlignment="1" applyProtection="1">
      <alignment horizontal="center" vertical="center" wrapText="1"/>
    </xf>
    <xf numFmtId="0" fontId="20" fillId="7" borderId="28" xfId="0" applyFont="1" applyFill="1" applyBorder="1" applyAlignment="1">
      <alignment horizontal="center" vertical="center" wrapText="1"/>
    </xf>
    <xf numFmtId="3" fontId="22" fillId="4" borderId="50" xfId="0" applyNumberFormat="1" applyFont="1" applyFill="1" applyBorder="1" applyAlignment="1" applyProtection="1">
      <alignment horizontal="center" vertical="center" wrapText="1"/>
    </xf>
    <xf numFmtId="164" fontId="7" fillId="9" borderId="9" xfId="0" applyNumberFormat="1" applyFont="1" applyFill="1" applyBorder="1" applyAlignment="1" applyProtection="1">
      <alignment horizontal="center" vertical="center" wrapText="1"/>
    </xf>
    <xf numFmtId="3" fontId="23" fillId="3" borderId="50" xfId="0" applyNumberFormat="1" applyFont="1" applyFill="1" applyBorder="1" applyAlignment="1" applyProtection="1">
      <alignment horizontal="center" vertical="center" wrapText="1"/>
    </xf>
    <xf numFmtId="3" fontId="24" fillId="3" borderId="50" xfId="0" applyNumberFormat="1" applyFont="1" applyFill="1" applyBorder="1" applyAlignment="1" applyProtection="1">
      <alignment horizontal="center" vertical="center" wrapText="1"/>
    </xf>
    <xf numFmtId="3" fontId="7" fillId="8" borderId="32" xfId="0" applyNumberFormat="1" applyFont="1" applyFill="1" applyBorder="1" applyAlignment="1" applyProtection="1">
      <alignment horizontal="center" vertical="center" wrapText="1"/>
    </xf>
    <xf numFmtId="3" fontId="22" fillId="3" borderId="50" xfId="0" applyNumberFormat="1" applyFont="1" applyFill="1" applyBorder="1" applyAlignment="1" applyProtection="1">
      <alignment horizontal="center" vertical="center" wrapText="1"/>
    </xf>
    <xf numFmtId="0" fontId="25" fillId="9" borderId="28" xfId="0" applyFont="1" applyFill="1" applyBorder="1" applyAlignment="1">
      <alignment horizontal="center" vertical="center" wrapText="1"/>
    </xf>
    <xf numFmtId="3" fontId="0" fillId="3" borderId="0" xfId="0" applyNumberFormat="1" applyFill="1" applyProtection="1"/>
    <xf numFmtId="4" fontId="0" fillId="0" borderId="0" xfId="0" applyNumberFormat="1" applyProtection="1"/>
    <xf numFmtId="3" fontId="16" fillId="8" borderId="43" xfId="0" applyNumberFormat="1" applyFont="1" applyFill="1" applyBorder="1" applyAlignment="1" applyProtection="1">
      <alignment horizontal="center" vertical="center" wrapText="1"/>
    </xf>
    <xf numFmtId="3" fontId="16" fillId="8" borderId="10" xfId="0" applyNumberFormat="1" applyFont="1" applyFill="1" applyBorder="1" applyAlignment="1" applyProtection="1">
      <alignment horizontal="center" vertical="center" wrapText="1"/>
    </xf>
    <xf numFmtId="4" fontId="21" fillId="8" borderId="36" xfId="0" applyNumberFormat="1" applyFont="1" applyFill="1" applyBorder="1" applyAlignment="1">
      <alignment horizontal="center" vertical="center" wrapText="1"/>
    </xf>
    <xf numFmtId="3" fontId="13" fillId="8" borderId="28" xfId="0" applyNumberFormat="1" applyFont="1" applyFill="1" applyBorder="1" applyAlignment="1" applyProtection="1">
      <alignment horizontal="center" vertical="center" wrapText="1"/>
    </xf>
    <xf numFmtId="4" fontId="14" fillId="3" borderId="8" xfId="0" applyNumberFormat="1" applyFont="1" applyFill="1" applyBorder="1" applyAlignment="1" applyProtection="1">
      <alignment horizontal="center" vertical="center" wrapText="1"/>
    </xf>
    <xf numFmtId="4" fontId="13" fillId="8" borderId="28" xfId="0" applyNumberFormat="1" applyFont="1" applyFill="1" applyBorder="1" applyAlignment="1" applyProtection="1">
      <alignment horizontal="center" vertical="center" wrapText="1"/>
    </xf>
    <xf numFmtId="4" fontId="14" fillId="4" borderId="18" xfId="0" applyNumberFormat="1" applyFont="1" applyFill="1" applyBorder="1" applyAlignment="1" applyProtection="1">
      <alignment horizontal="center" vertical="center" wrapText="1"/>
    </xf>
    <xf numFmtId="3" fontId="14" fillId="4" borderId="42" xfId="0" applyNumberFormat="1" applyFont="1" applyFill="1" applyBorder="1" applyAlignment="1" applyProtection="1">
      <alignment horizontal="center" vertical="center" wrapText="1"/>
    </xf>
    <xf numFmtId="3" fontId="24" fillId="4" borderId="51" xfId="0" applyNumberFormat="1" applyFont="1" applyFill="1" applyBorder="1" applyAlignment="1" applyProtection="1">
      <alignment horizontal="center" vertical="center" wrapText="1"/>
    </xf>
    <xf numFmtId="4" fontId="27" fillId="8" borderId="43" xfId="0" applyNumberFormat="1" applyFont="1" applyFill="1" applyBorder="1" applyAlignment="1" applyProtection="1">
      <alignment horizontal="center" vertical="center" wrapText="1"/>
    </xf>
    <xf numFmtId="4" fontId="13" fillId="3" borderId="44" xfId="0" applyNumberFormat="1" applyFont="1" applyFill="1" applyBorder="1" applyAlignment="1" applyProtection="1">
      <alignment horizontal="center" vertical="center" wrapText="1"/>
    </xf>
    <xf numFmtId="4" fontId="13" fillId="3" borderId="40" xfId="0" applyNumberFormat="1" applyFont="1" applyFill="1" applyBorder="1" applyAlignment="1" applyProtection="1">
      <alignment horizontal="center" vertical="center" wrapText="1"/>
    </xf>
    <xf numFmtId="3" fontId="28" fillId="3" borderId="43" xfId="0" applyNumberFormat="1" applyFont="1" applyFill="1" applyBorder="1" applyAlignment="1" applyProtection="1">
      <alignment horizontal="center" vertical="center" wrapText="1"/>
    </xf>
    <xf numFmtId="3" fontId="29" fillId="4" borderId="8" xfId="0" applyNumberFormat="1" applyFont="1" applyFill="1" applyBorder="1" applyAlignment="1" applyProtection="1">
      <alignment horizontal="center" vertical="center" wrapText="1"/>
    </xf>
    <xf numFmtId="3" fontId="29" fillId="4" borderId="9" xfId="0" applyNumberFormat="1" applyFont="1" applyFill="1" applyBorder="1" applyAlignment="1" applyProtection="1">
      <alignment horizontal="center" vertical="center" wrapText="1"/>
    </xf>
    <xf numFmtId="3" fontId="29" fillId="4" borderId="31" xfId="0" applyNumberFormat="1" applyFont="1" applyFill="1" applyBorder="1" applyAlignment="1" applyProtection="1">
      <alignment horizontal="center" vertical="center" wrapText="1"/>
    </xf>
    <xf numFmtId="3" fontId="30" fillId="0" borderId="50" xfId="0" applyNumberFormat="1" applyFont="1" applyFill="1" applyBorder="1" applyAlignment="1" applyProtection="1">
      <alignment horizontal="center" vertical="center" wrapText="1"/>
    </xf>
    <xf numFmtId="3" fontId="31" fillId="4" borderId="50" xfId="0" applyNumberFormat="1" applyFont="1" applyFill="1" applyBorder="1" applyAlignment="1" applyProtection="1">
      <alignment horizontal="center" vertical="center" wrapText="1"/>
    </xf>
    <xf numFmtId="0" fontId="32" fillId="9" borderId="28" xfId="0" applyFont="1" applyFill="1" applyBorder="1" applyAlignment="1">
      <alignment horizontal="center" vertical="center" wrapText="1"/>
    </xf>
    <xf numFmtId="3" fontId="30" fillId="4" borderId="50" xfId="0" applyNumberFormat="1" applyFont="1" applyFill="1" applyBorder="1" applyAlignment="1" applyProtection="1">
      <alignment horizontal="center" vertical="center" wrapText="1"/>
    </xf>
    <xf numFmtId="0" fontId="32" fillId="5" borderId="21" xfId="0" applyFont="1" applyFill="1" applyBorder="1" applyProtection="1"/>
    <xf numFmtId="0" fontId="32" fillId="4" borderId="0" xfId="0" applyFont="1" applyFill="1" applyProtection="1"/>
    <xf numFmtId="3" fontId="33" fillId="8" borderId="28" xfId="0" applyNumberFormat="1" applyFont="1" applyFill="1" applyBorder="1" applyAlignment="1" applyProtection="1">
      <alignment horizontal="center" vertical="center" wrapText="1"/>
    </xf>
    <xf numFmtId="3" fontId="34" fillId="4" borderId="8" xfId="0" applyNumberFormat="1" applyFont="1" applyFill="1" applyBorder="1" applyAlignment="1" applyProtection="1">
      <alignment horizontal="center" vertical="center" wrapText="1"/>
    </xf>
    <xf numFmtId="0" fontId="36" fillId="0" borderId="37" xfId="0" applyFont="1" applyBorder="1" applyAlignment="1" applyProtection="1">
      <alignment horizontal="center" vertical="center" wrapText="1"/>
    </xf>
    <xf numFmtId="0" fontId="36" fillId="0" borderId="20" xfId="0" applyFont="1" applyBorder="1" applyAlignment="1" applyProtection="1">
      <alignment horizontal="center" vertical="center" wrapText="1"/>
    </xf>
    <xf numFmtId="0" fontId="36" fillId="0" borderId="34" xfId="0" applyFont="1" applyBorder="1" applyAlignment="1" applyProtection="1">
      <alignment horizontal="center" vertical="center" wrapText="1"/>
    </xf>
    <xf numFmtId="3" fontId="14" fillId="4" borderId="1" xfId="0" applyNumberFormat="1" applyFont="1" applyFill="1" applyBorder="1" applyAlignment="1" applyProtection="1">
      <alignment horizontal="center" vertical="center" wrapText="1"/>
    </xf>
    <xf numFmtId="3" fontId="14" fillId="4" borderId="2" xfId="0" applyNumberFormat="1" applyFont="1" applyFill="1" applyBorder="1" applyAlignment="1" applyProtection="1">
      <alignment horizontal="center" vertical="center" wrapText="1"/>
    </xf>
    <xf numFmtId="3" fontId="14" fillId="4" borderId="26" xfId="0" applyNumberFormat="1" applyFont="1" applyFill="1" applyBorder="1" applyAlignment="1" applyProtection="1">
      <alignment horizontal="center" vertical="center" wrapText="1"/>
    </xf>
    <xf numFmtId="3" fontId="13" fillId="4" borderId="24" xfId="0" applyNumberFormat="1" applyFont="1" applyFill="1" applyBorder="1" applyAlignment="1" applyProtection="1">
      <alignment horizontal="center" vertical="center" wrapText="1"/>
    </xf>
    <xf numFmtId="3" fontId="14" fillId="4" borderId="27" xfId="0" applyNumberFormat="1" applyFont="1" applyFill="1" applyBorder="1" applyAlignment="1" applyProtection="1">
      <alignment horizontal="center" vertical="center" wrapText="1"/>
    </xf>
    <xf numFmtId="3" fontId="13" fillId="8" borderId="23" xfId="0" applyNumberFormat="1" applyFont="1" applyFill="1" applyBorder="1" applyAlignment="1" applyProtection="1">
      <alignment horizontal="center" vertical="center" wrapText="1"/>
    </xf>
    <xf numFmtId="3" fontId="13" fillId="4" borderId="25" xfId="0" applyNumberFormat="1" applyFont="1" applyFill="1" applyBorder="1" applyAlignment="1" applyProtection="1">
      <alignment horizontal="center" vertical="center" wrapText="1"/>
    </xf>
    <xf numFmtId="3" fontId="13" fillId="4" borderId="56" xfId="0" applyNumberFormat="1" applyFont="1" applyFill="1" applyBorder="1" applyAlignment="1" applyProtection="1">
      <alignment horizontal="center" vertical="center" wrapText="1"/>
    </xf>
    <xf numFmtId="3" fontId="13" fillId="4" borderId="14" xfId="0" applyNumberFormat="1" applyFont="1" applyFill="1" applyBorder="1" applyAlignment="1" applyProtection="1">
      <alignment horizontal="center" vertical="center" wrapText="1"/>
    </xf>
    <xf numFmtId="3" fontId="13" fillId="4" borderId="11" xfId="0" applyNumberFormat="1" applyFont="1" applyFill="1" applyBorder="1" applyAlignment="1" applyProtection="1">
      <alignment horizontal="center" vertical="center" wrapText="1"/>
    </xf>
    <xf numFmtId="3" fontId="13" fillId="4" borderId="12" xfId="0" applyNumberFormat="1" applyFont="1" applyFill="1" applyBorder="1" applyAlignment="1" applyProtection="1">
      <alignment horizontal="center" vertical="center" wrapText="1"/>
    </xf>
    <xf numFmtId="3" fontId="14" fillId="0" borderId="8" xfId="0" applyNumberFormat="1" applyFont="1" applyBorder="1" applyAlignment="1" applyProtection="1">
      <alignment horizontal="center" vertical="center" wrapText="1"/>
    </xf>
    <xf numFmtId="3" fontId="14" fillId="0" borderId="30" xfId="0" applyNumberFormat="1" applyFont="1" applyBorder="1" applyAlignment="1" applyProtection="1">
      <alignment horizontal="center" vertical="center" wrapText="1"/>
    </xf>
    <xf numFmtId="3" fontId="14" fillId="0" borderId="31" xfId="0" applyNumberFormat="1" applyFont="1" applyBorder="1" applyAlignment="1" applyProtection="1">
      <alignment horizontal="center" vertical="center" wrapText="1"/>
    </xf>
    <xf numFmtId="3" fontId="13" fillId="3" borderId="28" xfId="0" applyNumberFormat="1" applyFont="1" applyFill="1" applyBorder="1" applyAlignment="1" applyProtection="1">
      <alignment horizontal="center" vertical="center" wrapText="1"/>
    </xf>
    <xf numFmtId="3" fontId="13" fillId="4" borderId="55" xfId="0" applyNumberFormat="1" applyFont="1" applyFill="1" applyBorder="1" applyAlignment="1" applyProtection="1">
      <alignment horizontal="center" vertical="center" wrapText="1"/>
    </xf>
    <xf numFmtId="3" fontId="13" fillId="3" borderId="39" xfId="0" applyNumberFormat="1" applyFont="1" applyFill="1" applyBorder="1" applyAlignment="1" applyProtection="1">
      <alignment horizontal="center" vertical="center" wrapText="1"/>
    </xf>
    <xf numFmtId="3" fontId="13" fillId="3" borderId="29" xfId="0" applyNumberFormat="1" applyFont="1" applyFill="1" applyBorder="1" applyAlignment="1" applyProtection="1">
      <alignment horizontal="center" vertical="center" wrapText="1"/>
    </xf>
    <xf numFmtId="3" fontId="13" fillId="3" borderId="50" xfId="0" applyNumberFormat="1" applyFont="1" applyFill="1" applyBorder="1" applyAlignment="1" applyProtection="1">
      <alignment horizontal="center" vertical="center" wrapText="1"/>
    </xf>
    <xf numFmtId="3" fontId="14" fillId="0" borderId="8" xfId="0" applyNumberFormat="1" applyFont="1" applyFill="1" applyBorder="1" applyAlignment="1" applyProtection="1">
      <alignment horizontal="center" vertical="center" wrapText="1"/>
    </xf>
    <xf numFmtId="3" fontId="14" fillId="0" borderId="30" xfId="0" applyNumberFormat="1" applyFont="1" applyFill="1" applyBorder="1" applyAlignment="1" applyProtection="1">
      <alignment horizontal="center" vertical="center" wrapText="1"/>
    </xf>
    <xf numFmtId="164" fontId="14" fillId="0" borderId="9" xfId="0" applyNumberFormat="1" applyFont="1" applyBorder="1" applyAlignment="1" applyProtection="1">
      <alignment horizontal="center" vertical="center" wrapText="1"/>
    </xf>
    <xf numFmtId="164" fontId="14" fillId="0" borderId="31" xfId="0" applyNumberFormat="1" applyFont="1" applyBorder="1" applyAlignment="1" applyProtection="1">
      <alignment horizontal="center" vertical="center" wrapText="1"/>
    </xf>
    <xf numFmtId="164" fontId="14" fillId="0" borderId="30" xfId="0" applyNumberFormat="1" applyFont="1" applyBorder="1" applyAlignment="1" applyProtection="1">
      <alignment horizontal="center" vertical="center" wrapText="1"/>
    </xf>
    <xf numFmtId="1" fontId="13" fillId="4" borderId="55" xfId="0" applyNumberFormat="1" applyFont="1" applyFill="1" applyBorder="1" applyAlignment="1" applyProtection="1">
      <alignment horizontal="center" vertical="center" wrapText="1"/>
    </xf>
    <xf numFmtId="1" fontId="14" fillId="0" borderId="30" xfId="0" applyNumberFormat="1" applyFont="1" applyBorder="1" applyAlignment="1" applyProtection="1">
      <alignment horizontal="center" vertical="center" wrapText="1"/>
    </xf>
    <xf numFmtId="1" fontId="14" fillId="0" borderId="9" xfId="0" applyNumberFormat="1" applyFont="1" applyBorder="1" applyAlignment="1" applyProtection="1">
      <alignment horizontal="center" vertical="center" wrapText="1"/>
    </xf>
    <xf numFmtId="1" fontId="13" fillId="3" borderId="39" xfId="0" applyNumberFormat="1" applyFont="1" applyFill="1" applyBorder="1" applyAlignment="1" applyProtection="1">
      <alignment horizontal="center" vertical="center" wrapText="1"/>
    </xf>
    <xf numFmtId="1" fontId="14" fillId="0" borderId="8" xfId="0" applyNumberFormat="1" applyFont="1" applyBorder="1" applyAlignment="1" applyProtection="1">
      <alignment horizontal="center" vertical="center" wrapText="1"/>
    </xf>
    <xf numFmtId="3" fontId="14" fillId="4" borderId="18" xfId="0" applyNumberFormat="1" applyFont="1" applyFill="1" applyBorder="1" applyAlignment="1" applyProtection="1">
      <alignment horizontal="center" vertical="center" wrapText="1"/>
    </xf>
    <xf numFmtId="3" fontId="14" fillId="4" borderId="53" xfId="0" applyNumberFormat="1" applyFont="1" applyFill="1" applyBorder="1" applyAlignment="1" applyProtection="1">
      <alignment horizontal="center" vertical="center" wrapText="1"/>
    </xf>
    <xf numFmtId="3" fontId="14" fillId="4" borderId="38" xfId="0" applyNumberFormat="1" applyFont="1" applyFill="1" applyBorder="1" applyAlignment="1" applyProtection="1">
      <alignment horizontal="center" vertical="center" wrapText="1"/>
    </xf>
    <xf numFmtId="3" fontId="13" fillId="8" borderId="32" xfId="0" applyNumberFormat="1" applyFont="1" applyFill="1" applyBorder="1" applyAlignment="1" applyProtection="1">
      <alignment horizontal="center" vertical="center" wrapText="1"/>
    </xf>
    <xf numFmtId="3" fontId="13" fillId="4" borderId="41" xfId="0" applyNumberFormat="1" applyFont="1" applyFill="1" applyBorder="1" applyAlignment="1" applyProtection="1">
      <alignment horizontal="center" vertical="center" wrapText="1"/>
    </xf>
    <xf numFmtId="3" fontId="14" fillId="4" borderId="19" xfId="0" applyNumberFormat="1" applyFont="1" applyFill="1" applyBorder="1" applyAlignment="1" applyProtection="1">
      <alignment horizontal="center" vertical="center" wrapText="1"/>
    </xf>
    <xf numFmtId="3" fontId="14" fillId="4" borderId="34" xfId="0" applyNumberFormat="1" applyFont="1" applyFill="1" applyBorder="1" applyAlignment="1" applyProtection="1">
      <alignment horizontal="center" vertical="center" wrapText="1"/>
    </xf>
    <xf numFmtId="3" fontId="13" fillId="4" borderId="57" xfId="0" applyNumberFormat="1" applyFont="1" applyFill="1" applyBorder="1" applyAlignment="1" applyProtection="1">
      <alignment horizontal="center" vertical="center" wrapText="1"/>
    </xf>
    <xf numFmtId="3" fontId="14" fillId="4" borderId="20" xfId="0" applyNumberFormat="1" applyFont="1" applyFill="1" applyBorder="1" applyAlignment="1" applyProtection="1">
      <alignment horizontal="center" vertical="center" wrapText="1"/>
    </xf>
    <xf numFmtId="3" fontId="13" fillId="4" borderId="54" xfId="0" applyNumberFormat="1" applyFont="1" applyFill="1" applyBorder="1" applyAlignment="1" applyProtection="1">
      <alignment horizontal="center" vertical="center" wrapText="1"/>
    </xf>
    <xf numFmtId="3" fontId="14" fillId="4" borderId="37" xfId="0" applyNumberFormat="1" applyFont="1" applyFill="1" applyBorder="1" applyAlignment="1" applyProtection="1">
      <alignment horizontal="center" vertical="center" wrapText="1"/>
    </xf>
    <xf numFmtId="3" fontId="13" fillId="4" borderId="33" xfId="0" applyNumberFormat="1" applyFont="1" applyFill="1" applyBorder="1" applyAlignment="1" applyProtection="1">
      <alignment horizontal="center" vertical="center" wrapText="1"/>
    </xf>
    <xf numFmtId="3" fontId="13" fillId="4" borderId="51" xfId="0" applyNumberFormat="1" applyFont="1" applyFill="1" applyBorder="1" applyAlignment="1" applyProtection="1">
      <alignment horizontal="center" vertical="center" wrapText="1"/>
    </xf>
    <xf numFmtId="3" fontId="13" fillId="2" borderId="43" xfId="0" applyNumberFormat="1" applyFont="1" applyFill="1" applyBorder="1" applyAlignment="1" applyProtection="1">
      <alignment horizontal="center" vertical="center" wrapText="1"/>
    </xf>
    <xf numFmtId="3" fontId="13" fillId="3" borderId="17" xfId="0" applyNumberFormat="1" applyFont="1" applyFill="1" applyBorder="1" applyAlignment="1" applyProtection="1">
      <alignment horizontal="center" vertical="center" wrapText="1"/>
    </xf>
    <xf numFmtId="3" fontId="13" fillId="2" borderId="4" xfId="0" applyNumberFormat="1" applyFont="1" applyFill="1" applyBorder="1" applyAlignment="1" applyProtection="1">
      <alignment horizontal="center" vertical="center" wrapText="1"/>
    </xf>
    <xf numFmtId="3" fontId="13" fillId="3" borderId="36" xfId="0" applyNumberFormat="1" applyFont="1" applyFill="1" applyBorder="1" applyAlignment="1" applyProtection="1">
      <alignment horizontal="center" vertical="center" wrapText="1"/>
    </xf>
    <xf numFmtId="3" fontId="13" fillId="3" borderId="16" xfId="0" applyNumberFormat="1" applyFont="1" applyFill="1" applyBorder="1" applyAlignment="1" applyProtection="1">
      <alignment horizontal="center" vertical="center" wrapText="1"/>
    </xf>
    <xf numFmtId="3" fontId="27" fillId="8" borderId="23" xfId="0" applyNumberFormat="1" applyFont="1" applyFill="1" applyBorder="1" applyAlignment="1" applyProtection="1">
      <alignment horizontal="center" vertical="center" wrapText="1"/>
    </xf>
    <xf numFmtId="3" fontId="13" fillId="3" borderId="46" xfId="0" applyNumberFormat="1" applyFont="1" applyFill="1" applyBorder="1" applyAlignment="1" applyProtection="1">
      <alignment horizontal="center" vertical="center" wrapText="1"/>
    </xf>
    <xf numFmtId="3" fontId="13" fillId="3" borderId="35" xfId="0" applyNumberFormat="1" applyFont="1" applyFill="1" applyBorder="1" applyAlignment="1" applyProtection="1">
      <alignment horizontal="center" vertical="center" wrapText="1"/>
    </xf>
    <xf numFmtId="3" fontId="13" fillId="2" borderId="10" xfId="0" applyNumberFormat="1" applyFont="1" applyFill="1" applyBorder="1" applyAlignment="1" applyProtection="1">
      <alignment horizontal="center" vertical="center" wrapText="1"/>
    </xf>
    <xf numFmtId="3" fontId="13" fillId="3" borderId="43" xfId="0" applyNumberFormat="1" applyFont="1" applyFill="1" applyBorder="1" applyAlignment="1" applyProtection="1">
      <alignment horizontal="center" vertical="center" wrapText="1"/>
    </xf>
    <xf numFmtId="3" fontId="13" fillId="3" borderId="4" xfId="0" applyNumberFormat="1" applyFont="1" applyFill="1" applyBorder="1" applyAlignment="1" applyProtection="1">
      <alignment horizontal="center" vertical="center" wrapText="1"/>
    </xf>
    <xf numFmtId="3" fontId="13" fillId="2" borderId="17" xfId="0" applyNumberFormat="1" applyFont="1" applyFill="1" applyBorder="1" applyAlignment="1" applyProtection="1">
      <alignment horizontal="center" vertical="center" wrapText="1"/>
    </xf>
    <xf numFmtId="3" fontId="13" fillId="3" borderId="22" xfId="0" applyNumberFormat="1" applyFont="1" applyFill="1" applyBorder="1" applyAlignment="1" applyProtection="1">
      <alignment horizontal="center" vertical="center" wrapText="1"/>
    </xf>
    <xf numFmtId="3" fontId="13" fillId="3" borderId="48" xfId="0" applyNumberFormat="1" applyFont="1" applyFill="1" applyBorder="1" applyAlignment="1" applyProtection="1">
      <alignment horizontal="center" vertical="center" wrapText="1"/>
    </xf>
    <xf numFmtId="3" fontId="27" fillId="8" borderId="43" xfId="0" applyNumberFormat="1" applyFont="1" applyFill="1" applyBorder="1" applyAlignment="1" applyProtection="1">
      <alignment horizontal="center" vertical="center" wrapText="1"/>
    </xf>
    <xf numFmtId="0" fontId="33" fillId="6" borderId="28" xfId="0" applyFont="1" applyFill="1" applyBorder="1" applyAlignment="1" applyProtection="1">
      <alignment horizontal="center" vertical="center" wrapText="1"/>
    </xf>
    <xf numFmtId="3" fontId="33" fillId="8" borderId="25" xfId="0" applyNumberFormat="1" applyFont="1" applyFill="1" applyBorder="1" applyAlignment="1" applyProtection="1">
      <alignment horizontal="center" vertical="center" wrapText="1"/>
    </xf>
    <xf numFmtId="3" fontId="34" fillId="4" borderId="9" xfId="0" applyNumberFormat="1" applyFont="1" applyFill="1" applyBorder="1" applyAlignment="1" applyProtection="1">
      <alignment horizontal="center" vertical="center" wrapText="1"/>
    </xf>
    <xf numFmtId="3" fontId="33" fillId="4" borderId="28" xfId="0" applyNumberFormat="1" applyFont="1" applyFill="1" applyBorder="1" applyAlignment="1" applyProtection="1">
      <alignment horizontal="center" vertical="center" wrapText="1"/>
    </xf>
    <xf numFmtId="3" fontId="33" fillId="4" borderId="50" xfId="0" applyNumberFormat="1" applyFont="1" applyFill="1" applyBorder="1" applyAlignment="1" applyProtection="1">
      <alignment horizontal="center" vertical="center" wrapText="1"/>
    </xf>
    <xf numFmtId="3" fontId="34" fillId="4" borderId="31" xfId="0" applyNumberFormat="1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36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3" fontId="7" fillId="7" borderId="10" xfId="0" applyNumberFormat="1" applyFont="1" applyFill="1" applyBorder="1" applyAlignment="1" applyProtection="1">
      <alignment horizontal="center" vertical="center" wrapText="1"/>
    </xf>
    <xf numFmtId="3" fontId="7" fillId="7" borderId="3" xfId="0" applyNumberFormat="1" applyFont="1" applyFill="1" applyBorder="1" applyAlignment="1" applyProtection="1">
      <alignment horizontal="center" vertical="center" wrapText="1"/>
    </xf>
    <xf numFmtId="3" fontId="7" fillId="7" borderId="4" xfId="0" applyNumberFormat="1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15" fillId="4" borderId="6" xfId="0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horizontal="center" vertical="center" wrapText="1"/>
    </xf>
    <xf numFmtId="0" fontId="15" fillId="4" borderId="15" xfId="0" applyFont="1" applyFill="1" applyBorder="1" applyAlignment="1" applyProtection="1">
      <alignment horizontal="center" vertical="center" wrapText="1"/>
    </xf>
    <xf numFmtId="0" fontId="15" fillId="4" borderId="16" xfId="0" applyFont="1" applyFill="1" applyBorder="1" applyAlignment="1" applyProtection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36" fillId="4" borderId="10" xfId="0" applyFont="1" applyFill="1" applyBorder="1" applyAlignment="1" applyProtection="1">
      <alignment horizontal="center" vertical="center" wrapText="1"/>
    </xf>
    <xf numFmtId="0" fontId="36" fillId="4" borderId="3" xfId="0" applyFont="1" applyFill="1" applyBorder="1" applyAlignment="1" applyProtection="1">
      <alignment horizontal="center" vertical="center" wrapText="1"/>
    </xf>
    <xf numFmtId="0" fontId="36" fillId="4" borderId="4" xfId="0" applyFont="1" applyFill="1" applyBorder="1" applyAlignment="1" applyProtection="1">
      <alignment horizontal="center" vertical="center" wrapText="1"/>
    </xf>
    <xf numFmtId="3" fontId="13" fillId="7" borderId="10" xfId="0" applyNumberFormat="1" applyFont="1" applyFill="1" applyBorder="1" applyAlignment="1" applyProtection="1">
      <alignment horizontal="center" vertical="center" wrapText="1"/>
    </xf>
    <xf numFmtId="3" fontId="13" fillId="7" borderId="3" xfId="0" applyNumberFormat="1" applyFont="1" applyFill="1" applyBorder="1" applyAlignment="1" applyProtection="1">
      <alignment horizontal="center" vertical="center" wrapText="1"/>
    </xf>
    <xf numFmtId="3" fontId="13" fillId="7" borderId="4" xfId="0" applyNumberFormat="1" applyFont="1" applyFill="1" applyBorder="1" applyAlignment="1" applyProtection="1">
      <alignment horizontal="center" vertical="center" wrapText="1"/>
    </xf>
    <xf numFmtId="0" fontId="28" fillId="4" borderId="13" xfId="0" applyFont="1" applyFill="1" applyBorder="1" applyAlignment="1" applyProtection="1">
      <alignment horizontal="center" vertical="center" wrapText="1"/>
    </xf>
    <xf numFmtId="0" fontId="28" fillId="4" borderId="21" xfId="0" applyFont="1" applyFill="1" applyBorder="1" applyAlignment="1" applyProtection="1">
      <alignment horizontal="center" vertical="center" wrapText="1"/>
    </xf>
    <xf numFmtId="0" fontId="28" fillId="4" borderId="36" xfId="0" applyFont="1" applyFill="1" applyBorder="1" applyAlignment="1" applyProtection="1">
      <alignment horizontal="center" vertical="center" wrapText="1"/>
    </xf>
    <xf numFmtId="0" fontId="36" fillId="0" borderId="13" xfId="0" applyFont="1" applyBorder="1" applyAlignment="1" applyProtection="1">
      <alignment horizontal="center" vertical="center" wrapText="1"/>
    </xf>
    <xf numFmtId="0" fontId="36" fillId="0" borderId="21" xfId="0" applyFont="1" applyBorder="1" applyAlignment="1" applyProtection="1">
      <alignment horizontal="center" vertical="center" wrapText="1"/>
    </xf>
    <xf numFmtId="0" fontId="36" fillId="0" borderId="14" xfId="0" applyFont="1" applyBorder="1" applyAlignment="1" applyProtection="1">
      <alignment horizontal="center" vertical="center" wrapText="1"/>
    </xf>
    <xf numFmtId="0" fontId="36" fillId="0" borderId="12" xfId="0" applyFont="1" applyBorder="1" applyAlignment="1" applyProtection="1">
      <alignment horizontal="center" vertical="center" wrapText="1"/>
    </xf>
    <xf numFmtId="0" fontId="28" fillId="4" borderId="10" xfId="0" applyFont="1" applyFill="1" applyBorder="1" applyAlignment="1" applyProtection="1">
      <alignment horizontal="center" vertical="center" wrapText="1"/>
    </xf>
    <xf numFmtId="0" fontId="28" fillId="4" borderId="3" xfId="0" applyFont="1" applyFill="1" applyBorder="1" applyAlignment="1" applyProtection="1">
      <alignment horizontal="center" vertical="center" wrapText="1"/>
    </xf>
    <xf numFmtId="0" fontId="28" fillId="4" borderId="4" xfId="0" applyFont="1" applyFill="1" applyBorder="1" applyAlignment="1" applyProtection="1">
      <alignment horizontal="center" vertical="center" wrapText="1"/>
    </xf>
    <xf numFmtId="0" fontId="36" fillId="0" borderId="36" xfId="0" applyFont="1" applyBorder="1" applyAlignment="1" applyProtection="1">
      <alignment horizontal="center" vertical="center" wrapText="1"/>
    </xf>
    <xf numFmtId="0" fontId="36" fillId="0" borderId="11" xfId="0" applyFont="1" applyBorder="1" applyAlignment="1" applyProtection="1">
      <alignment horizontal="center" vertical="center" wrapText="1"/>
    </xf>
    <xf numFmtId="0" fontId="35" fillId="4" borderId="10" xfId="0" applyFont="1" applyFill="1" applyBorder="1" applyAlignment="1" applyProtection="1">
      <alignment horizontal="center" vertical="center" wrapText="1"/>
    </xf>
    <xf numFmtId="0" fontId="35" fillId="4" borderId="3" xfId="0" applyFont="1" applyFill="1" applyBorder="1" applyAlignment="1" applyProtection="1">
      <alignment horizontal="center" vertical="center" wrapText="1"/>
    </xf>
    <xf numFmtId="0" fontId="35" fillId="4" borderId="4" xfId="0" applyFont="1" applyFill="1" applyBorder="1" applyAlignment="1" applyProtection="1">
      <alignment horizontal="center" vertical="center" wrapText="1"/>
    </xf>
    <xf numFmtId="0" fontId="36" fillId="4" borderId="15" xfId="0" applyFont="1" applyFill="1" applyBorder="1" applyAlignment="1" applyProtection="1">
      <alignment horizontal="center" vertical="center" wrapText="1"/>
    </xf>
    <xf numFmtId="0" fontId="36" fillId="4" borderId="16" xfId="0" applyFont="1" applyFill="1" applyBorder="1" applyAlignment="1" applyProtection="1">
      <alignment horizontal="center" vertical="center" wrapText="1"/>
    </xf>
    <xf numFmtId="0" fontId="36" fillId="4" borderId="17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0" fontId="35" fillId="5" borderId="13" xfId="0" applyFont="1" applyFill="1" applyBorder="1" applyAlignment="1" applyProtection="1">
      <alignment horizontal="center" vertical="center" wrapText="1"/>
    </xf>
    <xf numFmtId="0" fontId="35" fillId="5" borderId="21" xfId="0" applyFont="1" applyFill="1" applyBorder="1" applyAlignment="1" applyProtection="1">
      <alignment horizontal="center" vertical="center" wrapText="1"/>
    </xf>
    <xf numFmtId="0" fontId="35" fillId="5" borderId="36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21" xfId="0" applyFont="1" applyFill="1" applyBorder="1" applyAlignment="1" applyProtection="1">
      <alignment horizontal="center" vertical="center" wrapText="1"/>
    </xf>
    <xf numFmtId="0" fontId="3" fillId="5" borderId="36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21" xfId="0" applyFont="1" applyFill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45"/>
  <sheetViews>
    <sheetView showGridLines="0" tabSelected="1" topLeftCell="A18" zoomScale="40" zoomScaleNormal="40" zoomScaleSheetLayoutView="29" zoomScalePageLayoutView="46" workbookViewId="0">
      <selection activeCell="Y8" sqref="Y8:AK8"/>
    </sheetView>
  </sheetViews>
  <sheetFormatPr defaultColWidth="9.1796875" defaultRowHeight="14.5" x14ac:dyDescent="0.35"/>
  <cols>
    <col min="1" max="1" width="32.1796875" style="79" customWidth="1"/>
    <col min="2" max="2" width="2.7265625" style="1" customWidth="1"/>
    <col min="3" max="3" width="19.1796875" style="1" bestFit="1" customWidth="1"/>
    <col min="4" max="5" width="14.7265625" style="1" customWidth="1"/>
    <col min="6" max="6" width="2.7265625" style="1" customWidth="1"/>
    <col min="7" max="9" width="14.7265625" style="1" customWidth="1"/>
    <col min="10" max="10" width="2.7265625" style="1" customWidth="1"/>
    <col min="11" max="21" width="14.7265625" style="1" customWidth="1"/>
    <col min="22" max="22" width="14.7265625" style="1" hidden="1" customWidth="1"/>
    <col min="23" max="23" width="32.7265625" style="1" customWidth="1"/>
    <col min="24" max="24" width="2.7265625" style="1" customWidth="1"/>
    <col min="25" max="35" width="14.7265625" style="1" customWidth="1"/>
    <col min="36" max="36" width="14.7265625" style="1" hidden="1" customWidth="1"/>
    <col min="37" max="37" width="25.7265625" style="1" customWidth="1"/>
    <col min="38" max="38" width="2.7265625" style="1" customWidth="1"/>
    <col min="39" max="49" width="14.7265625" style="1" customWidth="1"/>
    <col min="50" max="50" width="14.7265625" style="1" hidden="1" customWidth="1"/>
    <col min="51" max="52" width="14.7265625" style="1" customWidth="1"/>
    <col min="53" max="59" width="14.7265625" style="1" hidden="1" customWidth="1"/>
    <col min="60" max="60" width="25.7265625" style="1" customWidth="1"/>
    <col min="61" max="61" width="2.7265625" style="1" customWidth="1"/>
    <col min="62" max="63" width="14.7265625" style="31" customWidth="1"/>
    <col min="64" max="64" width="14.7265625" style="31" hidden="1" customWidth="1"/>
    <col min="65" max="65" width="35.54296875" style="31" hidden="1" customWidth="1"/>
    <col min="66" max="66" width="2.7265625" style="1" customWidth="1"/>
    <col min="67" max="69" width="14.7265625" style="31" customWidth="1"/>
    <col min="70" max="70" width="68.54296875" style="31" customWidth="1"/>
    <col min="71" max="71" width="1.7265625" style="31" customWidth="1"/>
    <col min="72" max="72" width="14.453125" style="1" customWidth="1"/>
    <col min="73" max="73" width="33.81640625" style="1" customWidth="1"/>
    <col min="74" max="74" width="2" style="1" customWidth="1"/>
    <col min="75" max="16384" width="9.1796875" style="1"/>
  </cols>
  <sheetData>
    <row r="1" spans="1:74" ht="48.75" customHeight="1" thickBot="1" x14ac:dyDescent="0.4">
      <c r="A1" s="247" t="s">
        <v>39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O1" s="1"/>
      <c r="BP1" s="1"/>
      <c r="BQ1" s="1"/>
      <c r="BR1" s="1"/>
      <c r="BS1" s="1"/>
    </row>
    <row r="2" spans="1:74" ht="85.5" customHeight="1" thickBot="1" x14ac:dyDescent="0.4">
      <c r="A2" s="270" t="s">
        <v>0</v>
      </c>
      <c r="B2" s="258"/>
      <c r="C2" s="274" t="s">
        <v>49</v>
      </c>
      <c r="D2" s="275"/>
      <c r="E2" s="275"/>
      <c r="F2" s="275"/>
      <c r="G2" s="275"/>
      <c r="H2" s="275"/>
      <c r="I2" s="275"/>
      <c r="J2" s="258"/>
      <c r="K2" s="207" t="s">
        <v>48</v>
      </c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9"/>
      <c r="X2" s="258"/>
      <c r="Y2" s="241" t="s">
        <v>50</v>
      </c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3"/>
      <c r="AL2" s="255"/>
      <c r="AM2" s="241" t="s">
        <v>50</v>
      </c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3"/>
      <c r="BI2" s="204"/>
      <c r="BJ2" s="207" t="s">
        <v>50</v>
      </c>
      <c r="BK2" s="208"/>
      <c r="BL2" s="208"/>
      <c r="BM2" s="209"/>
      <c r="BN2" s="204"/>
      <c r="BO2" s="207" t="s">
        <v>50</v>
      </c>
      <c r="BP2" s="208"/>
      <c r="BQ2" s="208"/>
      <c r="BR2" s="209"/>
      <c r="BS2" s="204"/>
      <c r="BT2" s="207" t="s">
        <v>50</v>
      </c>
      <c r="BU2" s="209"/>
      <c r="BV2" s="99"/>
    </row>
    <row r="3" spans="1:74" ht="78" customHeight="1" thickBot="1" x14ac:dyDescent="0.4">
      <c r="A3" s="271"/>
      <c r="B3" s="259"/>
      <c r="C3" s="210" t="s">
        <v>40</v>
      </c>
      <c r="D3" s="211"/>
      <c r="E3" s="212"/>
      <c r="F3" s="258"/>
      <c r="G3" s="210" t="s">
        <v>44</v>
      </c>
      <c r="H3" s="211"/>
      <c r="I3" s="212"/>
      <c r="J3" s="259"/>
      <c r="K3" s="210" t="s">
        <v>55</v>
      </c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2"/>
      <c r="X3" s="259"/>
      <c r="Y3" s="226" t="s">
        <v>56</v>
      </c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8"/>
      <c r="AL3" s="256"/>
      <c r="AM3" s="226" t="s">
        <v>45</v>
      </c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8"/>
      <c r="BI3" s="205"/>
      <c r="BJ3" s="210" t="s">
        <v>57</v>
      </c>
      <c r="BK3" s="211"/>
      <c r="BL3" s="211"/>
      <c r="BM3" s="212"/>
      <c r="BN3" s="205"/>
      <c r="BO3" s="210" t="s">
        <v>58</v>
      </c>
      <c r="BP3" s="211"/>
      <c r="BQ3" s="211"/>
      <c r="BR3" s="212"/>
      <c r="BS3" s="205"/>
      <c r="BT3" s="210" t="s">
        <v>59</v>
      </c>
      <c r="BU3" s="212"/>
      <c r="BV3" s="100"/>
    </row>
    <row r="4" spans="1:74" ht="92.25" customHeight="1" thickBot="1" x14ac:dyDescent="0.4">
      <c r="A4" s="271"/>
      <c r="B4" s="259"/>
      <c r="C4" s="213" t="s">
        <v>51</v>
      </c>
      <c r="D4" s="250"/>
      <c r="E4" s="251"/>
      <c r="F4" s="259"/>
      <c r="G4" s="213" t="s">
        <v>52</v>
      </c>
      <c r="H4" s="250"/>
      <c r="I4" s="251"/>
      <c r="J4" s="259"/>
      <c r="K4" s="252" t="s">
        <v>34</v>
      </c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4"/>
      <c r="X4" s="259"/>
      <c r="Y4" s="244" t="s">
        <v>35</v>
      </c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6"/>
      <c r="AL4" s="256"/>
      <c r="AM4" s="223" t="s">
        <v>41</v>
      </c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5"/>
      <c r="BI4" s="205"/>
      <c r="BJ4" s="213" t="s">
        <v>43</v>
      </c>
      <c r="BK4" s="214"/>
      <c r="BL4" s="214"/>
      <c r="BM4" s="215"/>
      <c r="BN4" s="205"/>
      <c r="BO4" s="213" t="s">
        <v>46</v>
      </c>
      <c r="BP4" s="214"/>
      <c r="BQ4" s="214"/>
      <c r="BR4" s="215"/>
      <c r="BS4" s="205"/>
      <c r="BT4" s="213" t="s">
        <v>47</v>
      </c>
      <c r="BU4" s="215"/>
      <c r="BV4" s="100"/>
    </row>
    <row r="5" spans="1:74" ht="99.75" customHeight="1" thickBot="1" x14ac:dyDescent="0.4">
      <c r="A5" s="272"/>
      <c r="B5" s="259"/>
      <c r="C5" s="252"/>
      <c r="D5" s="253"/>
      <c r="E5" s="254"/>
      <c r="F5" s="259"/>
      <c r="G5" s="252"/>
      <c r="H5" s="253"/>
      <c r="I5" s="254"/>
      <c r="J5" s="259"/>
      <c r="K5" s="263" t="s">
        <v>42</v>
      </c>
      <c r="L5" s="248"/>
      <c r="M5" s="249"/>
      <c r="N5" s="248" t="s">
        <v>28</v>
      </c>
      <c r="O5" s="248"/>
      <c r="P5" s="249"/>
      <c r="Q5" s="263" t="s">
        <v>53</v>
      </c>
      <c r="R5" s="248"/>
      <c r="S5" s="249"/>
      <c r="T5" s="263" t="s">
        <v>30</v>
      </c>
      <c r="U5" s="248"/>
      <c r="V5" s="249"/>
      <c r="W5" s="268" t="s">
        <v>37</v>
      </c>
      <c r="X5" s="259"/>
      <c r="Y5" s="236" t="s">
        <v>42</v>
      </c>
      <c r="Z5" s="237"/>
      <c r="AA5" s="238"/>
      <c r="AB5" s="236" t="s">
        <v>28</v>
      </c>
      <c r="AC5" s="237"/>
      <c r="AD5" s="238"/>
      <c r="AE5" s="236" t="s">
        <v>29</v>
      </c>
      <c r="AF5" s="237"/>
      <c r="AG5" s="238"/>
      <c r="AH5" s="236" t="s">
        <v>30</v>
      </c>
      <c r="AI5" s="237"/>
      <c r="AJ5" s="237"/>
      <c r="AK5" s="229" t="s">
        <v>36</v>
      </c>
      <c r="AL5" s="256"/>
      <c r="AM5" s="236" t="s">
        <v>54</v>
      </c>
      <c r="AN5" s="237"/>
      <c r="AO5" s="238"/>
      <c r="AP5" s="236" t="s">
        <v>42</v>
      </c>
      <c r="AQ5" s="237"/>
      <c r="AR5" s="238"/>
      <c r="AS5" s="236" t="s">
        <v>28</v>
      </c>
      <c r="AT5" s="237"/>
      <c r="AU5" s="238"/>
      <c r="AV5" s="236" t="s">
        <v>29</v>
      </c>
      <c r="AW5" s="237"/>
      <c r="AX5" s="238"/>
      <c r="AY5" s="236" t="s">
        <v>30</v>
      </c>
      <c r="AZ5" s="237"/>
      <c r="BA5" s="238"/>
      <c r="BB5" s="236" t="s">
        <v>31</v>
      </c>
      <c r="BC5" s="237"/>
      <c r="BD5" s="238"/>
      <c r="BE5" s="236" t="s">
        <v>32</v>
      </c>
      <c r="BF5" s="237"/>
      <c r="BG5" s="238"/>
      <c r="BH5" s="229" t="s">
        <v>38</v>
      </c>
      <c r="BI5" s="205"/>
      <c r="BJ5" s="216"/>
      <c r="BK5" s="217"/>
      <c r="BL5" s="217"/>
      <c r="BM5" s="218"/>
      <c r="BN5" s="205"/>
      <c r="BO5" s="216"/>
      <c r="BP5" s="217"/>
      <c r="BQ5" s="217"/>
      <c r="BR5" s="218"/>
      <c r="BS5" s="205"/>
      <c r="BT5" s="216"/>
      <c r="BU5" s="218"/>
      <c r="BV5" s="100"/>
    </row>
    <row r="6" spans="1:74" ht="44.25" customHeight="1" x14ac:dyDescent="0.35">
      <c r="A6" s="272"/>
      <c r="B6" s="259"/>
      <c r="C6" s="266" t="s">
        <v>1</v>
      </c>
      <c r="D6" s="279" t="s">
        <v>2</v>
      </c>
      <c r="E6" s="262"/>
      <c r="F6" s="259"/>
      <c r="G6" s="266" t="s">
        <v>1</v>
      </c>
      <c r="H6" s="276" t="s">
        <v>2</v>
      </c>
      <c r="I6" s="277"/>
      <c r="J6" s="259"/>
      <c r="K6" s="266" t="s">
        <v>1</v>
      </c>
      <c r="L6" s="261" t="s">
        <v>2</v>
      </c>
      <c r="M6" s="262"/>
      <c r="N6" s="264" t="s">
        <v>1</v>
      </c>
      <c r="O6" s="261" t="s">
        <v>2</v>
      </c>
      <c r="P6" s="262"/>
      <c r="Q6" s="266" t="s">
        <v>1</v>
      </c>
      <c r="R6" s="261" t="s">
        <v>2</v>
      </c>
      <c r="S6" s="262"/>
      <c r="T6" s="266" t="s">
        <v>1</v>
      </c>
      <c r="U6" s="261" t="s">
        <v>2</v>
      </c>
      <c r="V6" s="262"/>
      <c r="W6" s="269"/>
      <c r="X6" s="259"/>
      <c r="Y6" s="232" t="s">
        <v>1</v>
      </c>
      <c r="Z6" s="234" t="s">
        <v>2</v>
      </c>
      <c r="AA6" s="235"/>
      <c r="AB6" s="232" t="s">
        <v>1</v>
      </c>
      <c r="AC6" s="234" t="s">
        <v>2</v>
      </c>
      <c r="AD6" s="240"/>
      <c r="AE6" s="232" t="s">
        <v>1</v>
      </c>
      <c r="AF6" s="234" t="s">
        <v>2</v>
      </c>
      <c r="AG6" s="240"/>
      <c r="AH6" s="232" t="s">
        <v>1</v>
      </c>
      <c r="AI6" s="234" t="s">
        <v>2</v>
      </c>
      <c r="AJ6" s="240"/>
      <c r="AK6" s="230"/>
      <c r="AL6" s="256"/>
      <c r="AM6" s="232" t="s">
        <v>1</v>
      </c>
      <c r="AN6" s="234" t="s">
        <v>2</v>
      </c>
      <c r="AO6" s="235"/>
      <c r="AP6" s="232" t="s">
        <v>1</v>
      </c>
      <c r="AQ6" s="234" t="s">
        <v>2</v>
      </c>
      <c r="AR6" s="235"/>
      <c r="AS6" s="232" t="s">
        <v>1</v>
      </c>
      <c r="AT6" s="234" t="s">
        <v>2</v>
      </c>
      <c r="AU6" s="235"/>
      <c r="AV6" s="232" t="s">
        <v>1</v>
      </c>
      <c r="AW6" s="234" t="s">
        <v>2</v>
      </c>
      <c r="AX6" s="235"/>
      <c r="AY6" s="232" t="s">
        <v>1</v>
      </c>
      <c r="AZ6" s="234" t="s">
        <v>2</v>
      </c>
      <c r="BA6" s="235"/>
      <c r="BB6" s="232" t="s">
        <v>1</v>
      </c>
      <c r="BC6" s="234" t="s">
        <v>2</v>
      </c>
      <c r="BD6" s="235"/>
      <c r="BE6" s="232" t="s">
        <v>1</v>
      </c>
      <c r="BF6" s="234" t="s">
        <v>2</v>
      </c>
      <c r="BG6" s="235"/>
      <c r="BH6" s="230"/>
      <c r="BI6" s="205"/>
      <c r="BJ6" s="219" t="s">
        <v>27</v>
      </c>
      <c r="BK6" s="221" t="s">
        <v>2</v>
      </c>
      <c r="BL6" s="222"/>
      <c r="BM6" s="219" t="s">
        <v>3</v>
      </c>
      <c r="BN6" s="205"/>
      <c r="BO6" s="219" t="s">
        <v>27</v>
      </c>
      <c r="BP6" s="221" t="s">
        <v>2</v>
      </c>
      <c r="BQ6" s="222"/>
      <c r="BR6" s="219" t="s">
        <v>3</v>
      </c>
      <c r="BS6" s="205"/>
      <c r="BT6" s="219" t="s">
        <v>27</v>
      </c>
      <c r="BU6" s="280" t="s">
        <v>3</v>
      </c>
      <c r="BV6" s="100"/>
    </row>
    <row r="7" spans="1:74" ht="56.25" customHeight="1" thickBot="1" x14ac:dyDescent="0.4">
      <c r="A7" s="273"/>
      <c r="B7" s="259"/>
      <c r="C7" s="278"/>
      <c r="D7" s="2" t="s">
        <v>4</v>
      </c>
      <c r="E7" s="3" t="s">
        <v>5</v>
      </c>
      <c r="F7" s="259"/>
      <c r="G7" s="267"/>
      <c r="H7" s="4" t="s">
        <v>4</v>
      </c>
      <c r="I7" s="5" t="s">
        <v>5</v>
      </c>
      <c r="J7" s="259"/>
      <c r="K7" s="267"/>
      <c r="L7" s="6" t="s">
        <v>4</v>
      </c>
      <c r="M7" s="3" t="s">
        <v>5</v>
      </c>
      <c r="N7" s="265"/>
      <c r="O7" s="6" t="s">
        <v>4</v>
      </c>
      <c r="P7" s="3" t="s">
        <v>5</v>
      </c>
      <c r="Q7" s="267"/>
      <c r="R7" s="6" t="s">
        <v>4</v>
      </c>
      <c r="S7" s="3" t="s">
        <v>5</v>
      </c>
      <c r="T7" s="267"/>
      <c r="U7" s="6" t="s">
        <v>4</v>
      </c>
      <c r="V7" s="3" t="s">
        <v>5</v>
      </c>
      <c r="W7" s="269"/>
      <c r="X7" s="259"/>
      <c r="Y7" s="239"/>
      <c r="Z7" s="138" t="s">
        <v>4</v>
      </c>
      <c r="AA7" s="139" t="s">
        <v>5</v>
      </c>
      <c r="AB7" s="239"/>
      <c r="AC7" s="138" t="s">
        <v>4</v>
      </c>
      <c r="AD7" s="140" t="s">
        <v>5</v>
      </c>
      <c r="AE7" s="239"/>
      <c r="AF7" s="138" t="s">
        <v>4</v>
      </c>
      <c r="AG7" s="140" t="s">
        <v>5</v>
      </c>
      <c r="AH7" s="239"/>
      <c r="AI7" s="138" t="s">
        <v>4</v>
      </c>
      <c r="AJ7" s="140" t="s">
        <v>5</v>
      </c>
      <c r="AK7" s="231"/>
      <c r="AL7" s="256"/>
      <c r="AM7" s="239"/>
      <c r="AN7" s="138" t="s">
        <v>33</v>
      </c>
      <c r="AO7" s="139" t="s">
        <v>5</v>
      </c>
      <c r="AP7" s="233"/>
      <c r="AQ7" s="138" t="s">
        <v>33</v>
      </c>
      <c r="AR7" s="139" t="s">
        <v>5</v>
      </c>
      <c r="AS7" s="233"/>
      <c r="AT7" s="138" t="s">
        <v>33</v>
      </c>
      <c r="AU7" s="139" t="s">
        <v>5</v>
      </c>
      <c r="AV7" s="233"/>
      <c r="AW7" s="138" t="s">
        <v>33</v>
      </c>
      <c r="AX7" s="139" t="s">
        <v>5</v>
      </c>
      <c r="AY7" s="233"/>
      <c r="AZ7" s="138" t="s">
        <v>33</v>
      </c>
      <c r="BA7" s="139" t="s">
        <v>5</v>
      </c>
      <c r="BB7" s="233"/>
      <c r="BC7" s="138" t="s">
        <v>33</v>
      </c>
      <c r="BD7" s="139" t="s">
        <v>5</v>
      </c>
      <c r="BE7" s="233"/>
      <c r="BF7" s="138" t="s">
        <v>4</v>
      </c>
      <c r="BG7" s="139" t="s">
        <v>5</v>
      </c>
      <c r="BH7" s="231"/>
      <c r="BI7" s="205"/>
      <c r="BJ7" s="220"/>
      <c r="BK7" s="7" t="s">
        <v>4</v>
      </c>
      <c r="BL7" s="8" t="s">
        <v>5</v>
      </c>
      <c r="BM7" s="220"/>
      <c r="BN7" s="205"/>
      <c r="BO7" s="220"/>
      <c r="BP7" s="7" t="s">
        <v>4</v>
      </c>
      <c r="BQ7" s="8" t="s">
        <v>5</v>
      </c>
      <c r="BR7" s="220"/>
      <c r="BS7" s="205"/>
      <c r="BT7" s="220"/>
      <c r="BU7" s="281"/>
      <c r="BV7" s="100"/>
    </row>
    <row r="8" spans="1:74" s="22" customFormat="1" ht="48" customHeight="1" thickBot="1" x14ac:dyDescent="0.4">
      <c r="A8" s="9" t="s">
        <v>6</v>
      </c>
      <c r="B8" s="259"/>
      <c r="C8" s="10">
        <f>D8+E8</f>
        <v>18000</v>
      </c>
      <c r="D8" s="11">
        <v>12000</v>
      </c>
      <c r="E8" s="12">
        <v>6000</v>
      </c>
      <c r="F8" s="259"/>
      <c r="G8" s="13">
        <f>H8+I8</f>
        <v>1000</v>
      </c>
      <c r="H8" s="14">
        <v>950</v>
      </c>
      <c r="I8" s="15">
        <v>50</v>
      </c>
      <c r="J8" s="259"/>
      <c r="K8" s="18">
        <f>L8+M8</f>
        <v>0</v>
      </c>
      <c r="L8" s="11"/>
      <c r="M8" s="12"/>
      <c r="N8" s="16">
        <f>O8+P8</f>
        <v>0</v>
      </c>
      <c r="O8" s="11"/>
      <c r="P8" s="17"/>
      <c r="Q8" s="18">
        <f>R8+S8</f>
        <v>0</v>
      </c>
      <c r="R8" s="11"/>
      <c r="S8" s="17"/>
      <c r="T8" s="18">
        <f>U8+V8</f>
        <v>0</v>
      </c>
      <c r="U8" s="11"/>
      <c r="V8" s="12"/>
      <c r="W8" s="13">
        <f>K8+N8+Q8+T8</f>
        <v>0</v>
      </c>
      <c r="X8" s="259"/>
      <c r="Y8" s="44">
        <v>0</v>
      </c>
      <c r="Z8" s="141">
        <v>0</v>
      </c>
      <c r="AA8" s="142">
        <v>0</v>
      </c>
      <c r="AB8" s="44">
        <f>AC8+AD8</f>
        <v>0</v>
      </c>
      <c r="AC8" s="141"/>
      <c r="AD8" s="142"/>
      <c r="AE8" s="43">
        <f>AF8+AG8</f>
        <v>0</v>
      </c>
      <c r="AF8" s="143"/>
      <c r="AG8" s="142"/>
      <c r="AH8" s="144">
        <f>AI8+AJ8</f>
        <v>0</v>
      </c>
      <c r="AI8" s="141"/>
      <c r="AJ8" s="145"/>
      <c r="AK8" s="146">
        <f>(Y8+AB8+AE8+AH8)</f>
        <v>0</v>
      </c>
      <c r="AL8" s="256"/>
      <c r="AM8" s="147">
        <f>AN8+AO8</f>
        <v>950</v>
      </c>
      <c r="AN8" s="143">
        <v>950</v>
      </c>
      <c r="AO8" s="145"/>
      <c r="AP8" s="147">
        <f>AQ8+AR8</f>
        <v>50</v>
      </c>
      <c r="AQ8" s="143">
        <v>50</v>
      </c>
      <c r="AR8" s="145"/>
      <c r="AS8" s="148">
        <f>AT8+AU8</f>
        <v>0</v>
      </c>
      <c r="AT8" s="143"/>
      <c r="AU8" s="142"/>
      <c r="AV8" s="149">
        <f>AW8+AX8</f>
        <v>0</v>
      </c>
      <c r="AW8" s="141"/>
      <c r="AX8" s="142"/>
      <c r="AY8" s="150">
        <f>AZ8+BA8</f>
        <v>0</v>
      </c>
      <c r="AZ8" s="141"/>
      <c r="BA8" s="142"/>
      <c r="BB8" s="150">
        <f>BC8+BD8</f>
        <v>0</v>
      </c>
      <c r="BC8" s="141"/>
      <c r="BD8" s="142"/>
      <c r="BE8" s="151">
        <f>BF8+BG8</f>
        <v>0</v>
      </c>
      <c r="BF8" s="143"/>
      <c r="BG8" s="142"/>
      <c r="BH8" s="146">
        <f>AM8+AP8+AS8+AV8+AY8+BB8+BE8</f>
        <v>1000</v>
      </c>
      <c r="BI8" s="205"/>
      <c r="BJ8" s="13">
        <f>BK8+BL8</f>
        <v>0</v>
      </c>
      <c r="BK8" s="11"/>
      <c r="BL8" s="12"/>
      <c r="BM8" s="21"/>
      <c r="BN8" s="205"/>
      <c r="BO8" s="13">
        <f>BP8+BQ8</f>
        <v>0</v>
      </c>
      <c r="BP8" s="11"/>
      <c r="BQ8" s="12"/>
      <c r="BR8" s="21"/>
      <c r="BS8" s="205"/>
      <c r="BT8" s="10"/>
      <c r="BU8" s="21"/>
      <c r="BV8" s="100"/>
    </row>
    <row r="9" spans="1:74" ht="48" customHeight="1" thickBot="1" x14ac:dyDescent="0.4">
      <c r="A9" s="9" t="s">
        <v>7</v>
      </c>
      <c r="B9" s="259"/>
      <c r="C9" s="10">
        <f t="shared" ref="C9:C28" si="0">D9+E9</f>
        <v>17000</v>
      </c>
      <c r="D9" s="23">
        <v>11000</v>
      </c>
      <c r="E9" s="24">
        <v>6000</v>
      </c>
      <c r="F9" s="259"/>
      <c r="G9" s="13">
        <f t="shared" ref="G9:G28" si="1">H9+I9</f>
        <v>1000</v>
      </c>
      <c r="H9" s="23">
        <v>1000</v>
      </c>
      <c r="I9" s="25"/>
      <c r="J9" s="259"/>
      <c r="K9" s="27">
        <f t="shared" ref="K9:K28" si="2">L9+M9</f>
        <v>43</v>
      </c>
      <c r="L9" s="23">
        <v>8</v>
      </c>
      <c r="M9" s="24">
        <v>35</v>
      </c>
      <c r="N9" s="26">
        <f t="shared" ref="N9:N28" si="3">O9+P9</f>
        <v>9</v>
      </c>
      <c r="O9" s="23">
        <v>4</v>
      </c>
      <c r="P9" s="25">
        <v>5</v>
      </c>
      <c r="Q9" s="27">
        <f t="shared" ref="Q9:Q28" si="4">R9+S9</f>
        <v>0</v>
      </c>
      <c r="R9" s="23"/>
      <c r="S9" s="25"/>
      <c r="T9" s="27">
        <f t="shared" ref="T9:T28" si="5">U9+V9</f>
        <v>0</v>
      </c>
      <c r="U9" s="23"/>
      <c r="V9" s="24"/>
      <c r="W9" s="13">
        <f t="shared" ref="W9:W28" si="6">K9+N9+Q9+T9</f>
        <v>52</v>
      </c>
      <c r="X9" s="259"/>
      <c r="Y9" s="44">
        <f t="shared" ref="Y9:Y28" si="7">Z9+AA9</f>
        <v>120</v>
      </c>
      <c r="Z9" s="152">
        <v>55</v>
      </c>
      <c r="AA9" s="97">
        <v>65</v>
      </c>
      <c r="AB9" s="44">
        <f>AC9+AD9</f>
        <v>25</v>
      </c>
      <c r="AC9" s="152">
        <v>12</v>
      </c>
      <c r="AD9" s="97">
        <v>13</v>
      </c>
      <c r="AE9" s="43">
        <f t="shared" ref="AE9:AE28" si="8">AF9+AG9</f>
        <v>2</v>
      </c>
      <c r="AF9" s="153">
        <v>1</v>
      </c>
      <c r="AG9" s="97">
        <v>1</v>
      </c>
      <c r="AH9" s="144">
        <f t="shared" ref="AH9:AH28" si="9">AI9+AJ9</f>
        <v>0</v>
      </c>
      <c r="AI9" s="152"/>
      <c r="AJ9" s="154"/>
      <c r="AK9" s="146">
        <f t="shared" ref="AK9:AK28" si="10">(Y9+AB9+AE9+AH9)</f>
        <v>147</v>
      </c>
      <c r="AL9" s="256"/>
      <c r="AM9" s="155">
        <f t="shared" ref="AM9:AM28" si="11">AN9+AO9</f>
        <v>650</v>
      </c>
      <c r="AN9" s="153">
        <v>600</v>
      </c>
      <c r="AO9" s="154">
        <v>50</v>
      </c>
      <c r="AP9" s="155">
        <f t="shared" ref="AP9:AP28" si="12">AQ9+AR9</f>
        <v>670</v>
      </c>
      <c r="AQ9" s="153">
        <v>620</v>
      </c>
      <c r="AR9" s="154">
        <v>50</v>
      </c>
      <c r="AS9" s="156">
        <f t="shared" ref="AS9:AS28" si="13">AT9+AU9</f>
        <v>33</v>
      </c>
      <c r="AT9" s="153">
        <v>22</v>
      </c>
      <c r="AU9" s="97">
        <v>11</v>
      </c>
      <c r="AV9" s="157">
        <f t="shared" ref="AV9:AV28" si="14">AW9+AX9</f>
        <v>0</v>
      </c>
      <c r="AW9" s="152"/>
      <c r="AX9" s="97"/>
      <c r="AY9" s="158">
        <f t="shared" ref="AY9:AY28" si="15">AZ9+BA9</f>
        <v>0</v>
      </c>
      <c r="AZ9" s="152"/>
      <c r="BA9" s="97"/>
      <c r="BB9" s="158">
        <f t="shared" ref="BB9:BB28" si="16">BC9+BD9</f>
        <v>0</v>
      </c>
      <c r="BC9" s="152"/>
      <c r="BD9" s="97"/>
      <c r="BE9" s="159">
        <f t="shared" ref="BE9:BE28" si="17">BF9+BG9</f>
        <v>0</v>
      </c>
      <c r="BF9" s="153"/>
      <c r="BG9" s="97"/>
      <c r="BH9" s="146">
        <f t="shared" ref="BH9:BH28" si="18">AM9+AP9+AS9+AV9+AY9+BB9+BE9</f>
        <v>1353</v>
      </c>
      <c r="BI9" s="205"/>
      <c r="BJ9" s="13">
        <f t="shared" ref="BJ9:BJ28" si="19">BK9+BL9</f>
        <v>0</v>
      </c>
      <c r="BK9" s="28"/>
      <c r="BL9" s="29"/>
      <c r="BM9" s="30"/>
      <c r="BN9" s="205"/>
      <c r="BO9" s="13">
        <f t="shared" ref="BO9:BO28" si="20">BP9+BQ9</f>
        <v>0</v>
      </c>
      <c r="BP9" s="28"/>
      <c r="BQ9" s="29"/>
      <c r="BR9" s="30"/>
      <c r="BS9" s="205"/>
      <c r="BT9" s="93"/>
      <c r="BU9" s="30"/>
      <c r="BV9" s="100"/>
    </row>
    <row r="10" spans="1:74" s="22" customFormat="1" ht="48" customHeight="1" thickBot="1" x14ac:dyDescent="0.4">
      <c r="A10" s="9" t="s">
        <v>8</v>
      </c>
      <c r="B10" s="259"/>
      <c r="C10" s="10">
        <f t="shared" si="0"/>
        <v>13000</v>
      </c>
      <c r="D10" s="32">
        <v>12400</v>
      </c>
      <c r="E10" s="33">
        <v>600</v>
      </c>
      <c r="F10" s="259"/>
      <c r="G10" s="13">
        <f t="shared" si="1"/>
        <v>400</v>
      </c>
      <c r="H10" s="32">
        <v>400</v>
      </c>
      <c r="I10" s="34"/>
      <c r="J10" s="259"/>
      <c r="K10" s="19">
        <f t="shared" si="2"/>
        <v>40</v>
      </c>
      <c r="L10" s="32">
        <v>40</v>
      </c>
      <c r="M10" s="33"/>
      <c r="N10" s="20">
        <f t="shared" si="3"/>
        <v>70</v>
      </c>
      <c r="O10" s="32">
        <v>70</v>
      </c>
      <c r="P10" s="34"/>
      <c r="Q10" s="19">
        <f t="shared" si="4"/>
        <v>130</v>
      </c>
      <c r="R10" s="32">
        <v>130</v>
      </c>
      <c r="S10" s="34"/>
      <c r="T10" s="19">
        <f t="shared" si="5"/>
        <v>40</v>
      </c>
      <c r="U10" s="32">
        <v>40</v>
      </c>
      <c r="V10" s="33"/>
      <c r="W10" s="13">
        <f t="shared" si="6"/>
        <v>280</v>
      </c>
      <c r="X10" s="259"/>
      <c r="Y10" s="44">
        <f t="shared" si="7"/>
        <v>0</v>
      </c>
      <c r="Z10" s="40"/>
      <c r="AA10" s="41"/>
      <c r="AB10" s="44">
        <f t="shared" ref="AB10:AB28" si="21">AC10+AD10</f>
        <v>0</v>
      </c>
      <c r="AC10" s="40"/>
      <c r="AD10" s="41"/>
      <c r="AE10" s="43">
        <f t="shared" si="8"/>
        <v>0</v>
      </c>
      <c r="AF10" s="45"/>
      <c r="AG10" s="41"/>
      <c r="AH10" s="144">
        <f t="shared" si="9"/>
        <v>0</v>
      </c>
      <c r="AI10" s="40"/>
      <c r="AJ10" s="42"/>
      <c r="AK10" s="146">
        <f t="shared" si="10"/>
        <v>0</v>
      </c>
      <c r="AL10" s="256"/>
      <c r="AM10" s="44">
        <f t="shared" si="11"/>
        <v>80</v>
      </c>
      <c r="AN10" s="45">
        <v>80</v>
      </c>
      <c r="AO10" s="42"/>
      <c r="AP10" s="44">
        <f t="shared" si="12"/>
        <v>150</v>
      </c>
      <c r="AQ10" s="45">
        <v>150</v>
      </c>
      <c r="AR10" s="42"/>
      <c r="AS10" s="156">
        <f t="shared" si="13"/>
        <v>0</v>
      </c>
      <c r="AT10" s="45"/>
      <c r="AU10" s="41"/>
      <c r="AV10" s="47">
        <f t="shared" si="14"/>
        <v>0</v>
      </c>
      <c r="AW10" s="40"/>
      <c r="AX10" s="41"/>
      <c r="AY10" s="46">
        <f t="shared" si="15"/>
        <v>0</v>
      </c>
      <c r="AZ10" s="40"/>
      <c r="BA10" s="41"/>
      <c r="BB10" s="46">
        <f t="shared" si="16"/>
        <v>0</v>
      </c>
      <c r="BC10" s="40"/>
      <c r="BD10" s="41"/>
      <c r="BE10" s="43">
        <f t="shared" si="17"/>
        <v>0</v>
      </c>
      <c r="BF10" s="45"/>
      <c r="BG10" s="41"/>
      <c r="BH10" s="146">
        <f t="shared" si="18"/>
        <v>230</v>
      </c>
      <c r="BI10" s="205"/>
      <c r="BJ10" s="13">
        <f t="shared" si="19"/>
        <v>0</v>
      </c>
      <c r="BK10" s="32"/>
      <c r="BL10" s="33"/>
      <c r="BM10" s="35"/>
      <c r="BN10" s="205"/>
      <c r="BO10" s="13">
        <f t="shared" si="20"/>
        <v>0</v>
      </c>
      <c r="BP10" s="32"/>
      <c r="BQ10" s="33"/>
      <c r="BR10" s="35"/>
      <c r="BS10" s="205"/>
      <c r="BT10" s="92"/>
      <c r="BU10" s="35"/>
      <c r="BV10" s="100"/>
    </row>
    <row r="11" spans="1:74" ht="48" customHeight="1" thickBot="1" x14ac:dyDescent="0.4">
      <c r="A11" s="9" t="s">
        <v>9</v>
      </c>
      <c r="B11" s="259"/>
      <c r="C11" s="10">
        <f t="shared" si="0"/>
        <v>17000</v>
      </c>
      <c r="D11" s="23">
        <v>9000</v>
      </c>
      <c r="E11" s="24">
        <v>8000</v>
      </c>
      <c r="F11" s="259"/>
      <c r="G11" s="13">
        <f t="shared" si="1"/>
        <v>200</v>
      </c>
      <c r="H11" s="23">
        <v>200</v>
      </c>
      <c r="I11" s="25"/>
      <c r="J11" s="259"/>
      <c r="K11" s="27">
        <f t="shared" si="2"/>
        <v>0</v>
      </c>
      <c r="L11" s="28"/>
      <c r="M11" s="29"/>
      <c r="N11" s="26">
        <f t="shared" si="3"/>
        <v>0</v>
      </c>
      <c r="O11" s="28"/>
      <c r="P11" s="25"/>
      <c r="Q11" s="27">
        <f t="shared" si="4"/>
        <v>0</v>
      </c>
      <c r="R11" s="23"/>
      <c r="S11" s="25"/>
      <c r="T11" s="27">
        <f t="shared" si="5"/>
        <v>0</v>
      </c>
      <c r="U11" s="23"/>
      <c r="V11" s="24"/>
      <c r="W11" s="13">
        <f t="shared" si="6"/>
        <v>0</v>
      </c>
      <c r="X11" s="259"/>
      <c r="Y11" s="44">
        <f t="shared" si="7"/>
        <v>0</v>
      </c>
      <c r="Z11" s="152"/>
      <c r="AA11" s="97"/>
      <c r="AB11" s="44">
        <f t="shared" si="21"/>
        <v>0</v>
      </c>
      <c r="AC11" s="152"/>
      <c r="AD11" s="97"/>
      <c r="AE11" s="43">
        <f t="shared" si="8"/>
        <v>0</v>
      </c>
      <c r="AF11" s="153"/>
      <c r="AG11" s="97"/>
      <c r="AH11" s="144">
        <f t="shared" si="9"/>
        <v>0</v>
      </c>
      <c r="AI11" s="152"/>
      <c r="AJ11" s="154"/>
      <c r="AK11" s="146">
        <f t="shared" si="10"/>
        <v>0</v>
      </c>
      <c r="AL11" s="256"/>
      <c r="AM11" s="155">
        <f t="shared" si="11"/>
        <v>0</v>
      </c>
      <c r="AN11" s="153"/>
      <c r="AO11" s="154"/>
      <c r="AP11" s="155">
        <f t="shared" si="12"/>
        <v>0</v>
      </c>
      <c r="AQ11" s="153"/>
      <c r="AR11" s="154"/>
      <c r="AS11" s="156">
        <f t="shared" si="13"/>
        <v>0</v>
      </c>
      <c r="AT11" s="153"/>
      <c r="AU11" s="97"/>
      <c r="AV11" s="157">
        <f t="shared" si="14"/>
        <v>0</v>
      </c>
      <c r="AW11" s="152"/>
      <c r="AX11" s="97"/>
      <c r="AY11" s="158">
        <f t="shared" si="15"/>
        <v>0</v>
      </c>
      <c r="AZ11" s="152"/>
      <c r="BA11" s="97"/>
      <c r="BB11" s="158">
        <f t="shared" si="16"/>
        <v>0</v>
      </c>
      <c r="BC11" s="152"/>
      <c r="BD11" s="97"/>
      <c r="BE11" s="159">
        <f t="shared" si="17"/>
        <v>0</v>
      </c>
      <c r="BF11" s="153"/>
      <c r="BG11" s="97"/>
      <c r="BH11" s="146">
        <f t="shared" si="18"/>
        <v>0</v>
      </c>
      <c r="BI11" s="205"/>
      <c r="BJ11" s="13">
        <f t="shared" si="19"/>
        <v>0</v>
      </c>
      <c r="BK11" s="36"/>
      <c r="BL11" s="37"/>
      <c r="BM11" s="38"/>
      <c r="BN11" s="205"/>
      <c r="BO11" s="13">
        <f t="shared" si="20"/>
        <v>0</v>
      </c>
      <c r="BP11" s="36"/>
      <c r="BQ11" s="37"/>
      <c r="BR11" s="38"/>
      <c r="BS11" s="205"/>
      <c r="BT11" s="93"/>
      <c r="BU11" s="38"/>
      <c r="BV11" s="100"/>
    </row>
    <row r="12" spans="1:74" s="22" customFormat="1" ht="48" customHeight="1" thickBot="1" x14ac:dyDescent="0.4">
      <c r="A12" s="9" t="s">
        <v>10</v>
      </c>
      <c r="B12" s="259"/>
      <c r="C12" s="10">
        <f t="shared" si="0"/>
        <v>15000</v>
      </c>
      <c r="D12" s="32">
        <v>15000</v>
      </c>
      <c r="E12" s="33"/>
      <c r="F12" s="259"/>
      <c r="G12" s="13">
        <f t="shared" si="1"/>
        <v>580</v>
      </c>
      <c r="H12" s="32">
        <v>500</v>
      </c>
      <c r="I12" s="34">
        <v>80</v>
      </c>
      <c r="J12" s="259"/>
      <c r="K12" s="19">
        <f t="shared" si="2"/>
        <v>1640</v>
      </c>
      <c r="L12" s="32">
        <v>1600</v>
      </c>
      <c r="M12" s="33">
        <v>40</v>
      </c>
      <c r="N12" s="20">
        <f t="shared" si="3"/>
        <v>15</v>
      </c>
      <c r="O12" s="32"/>
      <c r="P12" s="34">
        <v>15</v>
      </c>
      <c r="Q12" s="19">
        <f t="shared" si="4"/>
        <v>0</v>
      </c>
      <c r="R12" s="32"/>
      <c r="S12" s="34"/>
      <c r="T12" s="19">
        <f t="shared" si="5"/>
        <v>0</v>
      </c>
      <c r="U12" s="32"/>
      <c r="V12" s="33"/>
      <c r="W12" s="13">
        <f t="shared" si="6"/>
        <v>1655</v>
      </c>
      <c r="X12" s="259"/>
      <c r="Y12" s="44">
        <f t="shared" si="7"/>
        <v>0</v>
      </c>
      <c r="Z12" s="40"/>
      <c r="AA12" s="41"/>
      <c r="AB12" s="44">
        <f>AC12+AD12</f>
        <v>1035</v>
      </c>
      <c r="AC12" s="40">
        <v>385</v>
      </c>
      <c r="AD12" s="41">
        <v>650</v>
      </c>
      <c r="AE12" s="43">
        <f t="shared" si="8"/>
        <v>0</v>
      </c>
      <c r="AF12" s="45"/>
      <c r="AG12" s="41"/>
      <c r="AH12" s="144">
        <f t="shared" si="9"/>
        <v>0</v>
      </c>
      <c r="AI12" s="40"/>
      <c r="AJ12" s="42"/>
      <c r="AK12" s="146">
        <f t="shared" si="10"/>
        <v>1035</v>
      </c>
      <c r="AL12" s="256"/>
      <c r="AM12" s="44">
        <f t="shared" si="11"/>
        <v>0</v>
      </c>
      <c r="AN12" s="45"/>
      <c r="AO12" s="42"/>
      <c r="AP12" s="44">
        <f t="shared" si="12"/>
        <v>1000</v>
      </c>
      <c r="AQ12" s="45">
        <v>1000</v>
      </c>
      <c r="AR12" s="42"/>
      <c r="AS12" s="156">
        <f t="shared" si="13"/>
        <v>100</v>
      </c>
      <c r="AT12" s="45">
        <v>100</v>
      </c>
      <c r="AU12" s="41"/>
      <c r="AV12" s="47">
        <f t="shared" si="14"/>
        <v>0</v>
      </c>
      <c r="AW12" s="40"/>
      <c r="AX12" s="41"/>
      <c r="AY12" s="46">
        <f t="shared" si="15"/>
        <v>0</v>
      </c>
      <c r="AZ12" s="40"/>
      <c r="BA12" s="41"/>
      <c r="BB12" s="46">
        <f t="shared" si="16"/>
        <v>0</v>
      </c>
      <c r="BC12" s="40"/>
      <c r="BD12" s="41"/>
      <c r="BE12" s="43">
        <f t="shared" si="17"/>
        <v>0</v>
      </c>
      <c r="BF12" s="45"/>
      <c r="BG12" s="41"/>
      <c r="BH12" s="146">
        <f t="shared" si="18"/>
        <v>1100</v>
      </c>
      <c r="BI12" s="205"/>
      <c r="BJ12" s="13">
        <f t="shared" si="19"/>
        <v>0</v>
      </c>
      <c r="BK12" s="32"/>
      <c r="BL12" s="33"/>
      <c r="BM12" s="39"/>
      <c r="BN12" s="205"/>
      <c r="BO12" s="13">
        <f t="shared" si="20"/>
        <v>0</v>
      </c>
      <c r="BP12" s="32"/>
      <c r="BQ12" s="33"/>
      <c r="BR12" s="39"/>
      <c r="BS12" s="205"/>
      <c r="BT12" s="92"/>
      <c r="BU12" s="39"/>
      <c r="BV12" s="100"/>
    </row>
    <row r="13" spans="1:74" ht="48" customHeight="1" thickBot="1" x14ac:dyDescent="0.4">
      <c r="A13" s="9" t="s">
        <v>11</v>
      </c>
      <c r="B13" s="259"/>
      <c r="C13" s="10">
        <f>D13+E13</f>
        <v>6800</v>
      </c>
      <c r="D13" s="23">
        <v>6000</v>
      </c>
      <c r="E13" s="24">
        <v>800</v>
      </c>
      <c r="F13" s="259"/>
      <c r="G13" s="13">
        <f>H13+I13</f>
        <v>700</v>
      </c>
      <c r="H13" s="23">
        <v>700</v>
      </c>
      <c r="I13" s="25"/>
      <c r="J13" s="259"/>
      <c r="K13" s="27">
        <f t="shared" si="2"/>
        <v>0</v>
      </c>
      <c r="L13" s="23"/>
      <c r="M13" s="24"/>
      <c r="N13" s="26">
        <f t="shared" si="3"/>
        <v>0</v>
      </c>
      <c r="O13" s="23"/>
      <c r="P13" s="25"/>
      <c r="Q13" s="27">
        <f t="shared" si="4"/>
        <v>0</v>
      </c>
      <c r="R13" s="23"/>
      <c r="S13" s="25"/>
      <c r="T13" s="27">
        <f t="shared" si="5"/>
        <v>0</v>
      </c>
      <c r="U13" s="23"/>
      <c r="V13" s="24"/>
      <c r="W13" s="13">
        <f t="shared" si="6"/>
        <v>0</v>
      </c>
      <c r="X13" s="259"/>
      <c r="Y13" s="44">
        <f t="shared" si="7"/>
        <v>0</v>
      </c>
      <c r="Z13" s="152"/>
      <c r="AA13" s="97"/>
      <c r="AB13" s="44">
        <f t="shared" si="21"/>
        <v>0</v>
      </c>
      <c r="AC13" s="152"/>
      <c r="AD13" s="97"/>
      <c r="AE13" s="43">
        <f t="shared" si="8"/>
        <v>0</v>
      </c>
      <c r="AF13" s="153"/>
      <c r="AG13" s="97"/>
      <c r="AH13" s="144">
        <f t="shared" si="9"/>
        <v>0</v>
      </c>
      <c r="AI13" s="152"/>
      <c r="AJ13" s="154"/>
      <c r="AK13" s="146">
        <f t="shared" si="10"/>
        <v>0</v>
      </c>
      <c r="AL13" s="256"/>
      <c r="AM13" s="155">
        <f>AN13+AO13</f>
        <v>150</v>
      </c>
      <c r="AN13" s="153">
        <v>150</v>
      </c>
      <c r="AO13" s="154"/>
      <c r="AP13" s="155">
        <f>AQ13+AR13</f>
        <v>100</v>
      </c>
      <c r="AQ13" s="153">
        <v>100</v>
      </c>
      <c r="AR13" s="154"/>
      <c r="AS13" s="156">
        <f t="shared" si="13"/>
        <v>0</v>
      </c>
      <c r="AT13" s="153"/>
      <c r="AU13" s="97"/>
      <c r="AV13" s="157">
        <f t="shared" si="14"/>
        <v>0</v>
      </c>
      <c r="AW13" s="152"/>
      <c r="AX13" s="97"/>
      <c r="AY13" s="158">
        <f t="shared" si="15"/>
        <v>0</v>
      </c>
      <c r="AZ13" s="152"/>
      <c r="BA13" s="97"/>
      <c r="BB13" s="158">
        <f t="shared" si="16"/>
        <v>0</v>
      </c>
      <c r="BC13" s="152"/>
      <c r="BD13" s="97"/>
      <c r="BE13" s="159">
        <f t="shared" si="17"/>
        <v>0</v>
      </c>
      <c r="BF13" s="153"/>
      <c r="BG13" s="97"/>
      <c r="BH13" s="146">
        <f t="shared" si="18"/>
        <v>250</v>
      </c>
      <c r="BI13" s="205"/>
      <c r="BJ13" s="13">
        <f t="shared" si="19"/>
        <v>0</v>
      </c>
      <c r="BK13" s="28"/>
      <c r="BL13" s="29"/>
      <c r="BM13" s="30"/>
      <c r="BN13" s="205"/>
      <c r="BO13" s="13">
        <f>BP13+BQ13</f>
        <v>40</v>
      </c>
      <c r="BP13" s="28"/>
      <c r="BQ13" s="29">
        <v>40</v>
      </c>
      <c r="BR13" s="107" t="s">
        <v>60</v>
      </c>
      <c r="BS13" s="205"/>
      <c r="BT13" s="93"/>
      <c r="BU13" s="30"/>
      <c r="BV13" s="100"/>
    </row>
    <row r="14" spans="1:74" s="22" customFormat="1" ht="48" customHeight="1" thickBot="1" x14ac:dyDescent="0.4">
      <c r="A14" s="9" t="s">
        <v>12</v>
      </c>
      <c r="B14" s="259"/>
      <c r="C14" s="10">
        <f t="shared" si="0"/>
        <v>17600</v>
      </c>
      <c r="D14" s="32">
        <v>17000</v>
      </c>
      <c r="E14" s="33">
        <v>600</v>
      </c>
      <c r="F14" s="259"/>
      <c r="G14" s="13">
        <f t="shared" si="1"/>
        <v>600</v>
      </c>
      <c r="H14" s="32">
        <v>600</v>
      </c>
      <c r="I14" s="34"/>
      <c r="J14" s="259"/>
      <c r="K14" s="19">
        <f t="shared" si="2"/>
        <v>0</v>
      </c>
      <c r="L14" s="32"/>
      <c r="M14" s="33"/>
      <c r="N14" s="20">
        <f t="shared" si="3"/>
        <v>0</v>
      </c>
      <c r="O14" s="32"/>
      <c r="P14" s="34"/>
      <c r="Q14" s="19">
        <f t="shared" si="4"/>
        <v>0</v>
      </c>
      <c r="R14" s="32"/>
      <c r="S14" s="34"/>
      <c r="T14" s="19">
        <f t="shared" si="5"/>
        <v>0</v>
      </c>
      <c r="U14" s="32"/>
      <c r="V14" s="33"/>
      <c r="W14" s="13">
        <f t="shared" si="6"/>
        <v>0</v>
      </c>
      <c r="X14" s="259"/>
      <c r="Y14" s="44">
        <f t="shared" si="7"/>
        <v>0</v>
      </c>
      <c r="Z14" s="40"/>
      <c r="AA14" s="41"/>
      <c r="AB14" s="44">
        <f t="shared" si="21"/>
        <v>0</v>
      </c>
      <c r="AC14" s="40"/>
      <c r="AD14" s="41"/>
      <c r="AE14" s="43">
        <f t="shared" si="8"/>
        <v>0</v>
      </c>
      <c r="AF14" s="45"/>
      <c r="AG14" s="41"/>
      <c r="AH14" s="144">
        <f t="shared" si="9"/>
        <v>0</v>
      </c>
      <c r="AI14" s="40"/>
      <c r="AJ14" s="42"/>
      <c r="AK14" s="146">
        <f t="shared" si="10"/>
        <v>0</v>
      </c>
      <c r="AL14" s="256"/>
      <c r="AM14" s="44">
        <f t="shared" si="11"/>
        <v>120</v>
      </c>
      <c r="AN14" s="45">
        <v>120</v>
      </c>
      <c r="AO14" s="42"/>
      <c r="AP14" s="44">
        <f t="shared" si="12"/>
        <v>30</v>
      </c>
      <c r="AQ14" s="45">
        <v>30</v>
      </c>
      <c r="AR14" s="42"/>
      <c r="AS14" s="156">
        <f t="shared" si="13"/>
        <v>20</v>
      </c>
      <c r="AT14" s="45">
        <v>20</v>
      </c>
      <c r="AU14" s="41"/>
      <c r="AV14" s="47">
        <f t="shared" si="14"/>
        <v>0</v>
      </c>
      <c r="AW14" s="40"/>
      <c r="AX14" s="41"/>
      <c r="AY14" s="46">
        <f t="shared" si="15"/>
        <v>0</v>
      </c>
      <c r="AZ14" s="40"/>
      <c r="BA14" s="41"/>
      <c r="BB14" s="46">
        <f t="shared" si="16"/>
        <v>0</v>
      </c>
      <c r="BC14" s="40"/>
      <c r="BD14" s="41"/>
      <c r="BE14" s="43">
        <f t="shared" si="17"/>
        <v>0</v>
      </c>
      <c r="BF14" s="45"/>
      <c r="BG14" s="41"/>
      <c r="BH14" s="146">
        <f t="shared" si="18"/>
        <v>170</v>
      </c>
      <c r="BI14" s="205"/>
      <c r="BJ14" s="13">
        <f t="shared" si="19"/>
        <v>0</v>
      </c>
      <c r="BK14" s="32"/>
      <c r="BL14" s="33"/>
      <c r="BM14" s="39"/>
      <c r="BN14" s="205"/>
      <c r="BO14" s="13">
        <f t="shared" si="20"/>
        <v>0</v>
      </c>
      <c r="BP14" s="32"/>
      <c r="BQ14" s="33"/>
      <c r="BR14" s="39"/>
      <c r="BS14" s="205"/>
      <c r="BT14" s="92"/>
      <c r="BU14" s="39"/>
      <c r="BV14" s="100"/>
    </row>
    <row r="15" spans="1:74" ht="48" customHeight="1" thickBot="1" x14ac:dyDescent="0.4">
      <c r="A15" s="9" t="s">
        <v>13</v>
      </c>
      <c r="B15" s="259"/>
      <c r="C15" s="10">
        <f t="shared" si="0"/>
        <v>12400</v>
      </c>
      <c r="D15" s="23">
        <v>10000</v>
      </c>
      <c r="E15" s="24">
        <v>2400</v>
      </c>
      <c r="F15" s="259"/>
      <c r="G15" s="13">
        <f t="shared" si="1"/>
        <v>400</v>
      </c>
      <c r="H15" s="23">
        <v>400</v>
      </c>
      <c r="I15" s="25"/>
      <c r="J15" s="259"/>
      <c r="K15" s="27">
        <f t="shared" si="2"/>
        <v>450</v>
      </c>
      <c r="L15" s="23">
        <v>400</v>
      </c>
      <c r="M15" s="24">
        <v>50</v>
      </c>
      <c r="N15" s="26">
        <f t="shared" si="3"/>
        <v>60</v>
      </c>
      <c r="O15" s="23">
        <v>40</v>
      </c>
      <c r="P15" s="25">
        <v>20</v>
      </c>
      <c r="Q15" s="27">
        <f t="shared" si="4"/>
        <v>120</v>
      </c>
      <c r="R15" s="23">
        <v>100</v>
      </c>
      <c r="S15" s="25">
        <v>20</v>
      </c>
      <c r="T15" s="27">
        <f t="shared" si="5"/>
        <v>80</v>
      </c>
      <c r="U15" s="23">
        <v>80</v>
      </c>
      <c r="V15" s="24"/>
      <c r="W15" s="13">
        <f t="shared" si="6"/>
        <v>710</v>
      </c>
      <c r="X15" s="259"/>
      <c r="Y15" s="44">
        <f t="shared" si="7"/>
        <v>300</v>
      </c>
      <c r="Z15" s="160">
        <v>200</v>
      </c>
      <c r="AA15" s="97">
        <v>100</v>
      </c>
      <c r="AB15" s="44">
        <f>AC15+AD15</f>
        <v>200</v>
      </c>
      <c r="AC15" s="160">
        <v>150</v>
      </c>
      <c r="AD15" s="37">
        <v>50</v>
      </c>
      <c r="AE15" s="43">
        <f t="shared" si="8"/>
        <v>70</v>
      </c>
      <c r="AF15" s="161">
        <v>50</v>
      </c>
      <c r="AG15" s="97">
        <v>20</v>
      </c>
      <c r="AH15" s="144">
        <f t="shared" si="9"/>
        <v>0</v>
      </c>
      <c r="AI15" s="152"/>
      <c r="AJ15" s="154"/>
      <c r="AK15" s="146">
        <f t="shared" si="10"/>
        <v>570</v>
      </c>
      <c r="AL15" s="256"/>
      <c r="AM15" s="155">
        <f t="shared" si="11"/>
        <v>100</v>
      </c>
      <c r="AN15" s="153">
        <v>100</v>
      </c>
      <c r="AO15" s="154"/>
      <c r="AP15" s="155">
        <f t="shared" si="12"/>
        <v>200</v>
      </c>
      <c r="AQ15" s="153">
        <v>200</v>
      </c>
      <c r="AR15" s="154"/>
      <c r="AS15" s="156">
        <f t="shared" si="13"/>
        <v>50</v>
      </c>
      <c r="AT15" s="153">
        <v>50</v>
      </c>
      <c r="AU15" s="97"/>
      <c r="AV15" s="157">
        <f t="shared" si="14"/>
        <v>7</v>
      </c>
      <c r="AW15" s="152">
        <v>7</v>
      </c>
      <c r="AX15" s="97"/>
      <c r="AY15" s="158">
        <f t="shared" si="15"/>
        <v>3</v>
      </c>
      <c r="AZ15" s="152">
        <v>3</v>
      </c>
      <c r="BA15" s="97"/>
      <c r="BB15" s="158">
        <f t="shared" si="16"/>
        <v>0</v>
      </c>
      <c r="BC15" s="152"/>
      <c r="BD15" s="97"/>
      <c r="BE15" s="159">
        <f t="shared" si="17"/>
        <v>0</v>
      </c>
      <c r="BF15" s="153"/>
      <c r="BG15" s="97"/>
      <c r="BH15" s="146">
        <f t="shared" si="18"/>
        <v>360</v>
      </c>
      <c r="BI15" s="205"/>
      <c r="BJ15" s="13">
        <f t="shared" si="19"/>
        <v>0</v>
      </c>
      <c r="BK15" s="28"/>
      <c r="BL15" s="29"/>
      <c r="BM15" s="95"/>
      <c r="BN15" s="205"/>
      <c r="BO15" s="13">
        <f t="shared" si="20"/>
        <v>0</v>
      </c>
      <c r="BP15" s="28"/>
      <c r="BQ15" s="29"/>
      <c r="BR15" s="30"/>
      <c r="BS15" s="205"/>
      <c r="BT15" s="93"/>
      <c r="BU15" s="30"/>
      <c r="BV15" s="100"/>
    </row>
    <row r="16" spans="1:74" s="135" customFormat="1" ht="48" customHeight="1" thickBot="1" x14ac:dyDescent="0.4">
      <c r="A16" s="198" t="s">
        <v>14</v>
      </c>
      <c r="B16" s="259"/>
      <c r="C16" s="199">
        <f t="shared" si="0"/>
        <v>10300</v>
      </c>
      <c r="D16" s="137">
        <v>10000</v>
      </c>
      <c r="E16" s="200">
        <v>300</v>
      </c>
      <c r="F16" s="259"/>
      <c r="G16" s="136">
        <f t="shared" si="1"/>
        <v>2000</v>
      </c>
      <c r="H16" s="137">
        <v>2000</v>
      </c>
      <c r="I16" s="129"/>
      <c r="J16" s="259"/>
      <c r="K16" s="201">
        <f t="shared" si="2"/>
        <v>0</v>
      </c>
      <c r="L16" s="137">
        <v>0</v>
      </c>
      <c r="M16" s="200"/>
      <c r="N16" s="202">
        <f t="shared" si="3"/>
        <v>0</v>
      </c>
      <c r="O16" s="137">
        <v>0</v>
      </c>
      <c r="P16" s="203"/>
      <c r="Q16" s="201">
        <f t="shared" si="4"/>
        <v>0</v>
      </c>
      <c r="R16" s="137"/>
      <c r="S16" s="203"/>
      <c r="T16" s="201">
        <f t="shared" si="5"/>
        <v>0</v>
      </c>
      <c r="U16" s="137"/>
      <c r="V16" s="200"/>
      <c r="W16" s="136">
        <f t="shared" si="6"/>
        <v>0</v>
      </c>
      <c r="X16" s="259"/>
      <c r="Y16" s="44">
        <f t="shared" si="7"/>
        <v>0</v>
      </c>
      <c r="Z16" s="40">
        <v>0</v>
      </c>
      <c r="AA16" s="41"/>
      <c r="AB16" s="44">
        <f>AC16+AD16</f>
        <v>0</v>
      </c>
      <c r="AC16" s="40">
        <v>0</v>
      </c>
      <c r="AD16" s="41"/>
      <c r="AE16" s="43">
        <f t="shared" si="8"/>
        <v>0</v>
      </c>
      <c r="AF16" s="45"/>
      <c r="AG16" s="41"/>
      <c r="AH16" s="144">
        <f t="shared" si="9"/>
        <v>0</v>
      </c>
      <c r="AI16" s="40"/>
      <c r="AJ16" s="42"/>
      <c r="AK16" s="146">
        <f t="shared" si="10"/>
        <v>0</v>
      </c>
      <c r="AL16" s="256"/>
      <c r="AM16" s="44">
        <f t="shared" si="11"/>
        <v>10</v>
      </c>
      <c r="AN16" s="45">
        <v>10</v>
      </c>
      <c r="AO16" s="42"/>
      <c r="AP16" s="44">
        <f t="shared" si="12"/>
        <v>60</v>
      </c>
      <c r="AQ16" s="45">
        <v>60</v>
      </c>
      <c r="AR16" s="42"/>
      <c r="AS16" s="156">
        <f t="shared" si="13"/>
        <v>0</v>
      </c>
      <c r="AT16" s="45"/>
      <c r="AU16" s="41"/>
      <c r="AV16" s="47">
        <f t="shared" si="14"/>
        <v>0</v>
      </c>
      <c r="AW16" s="40"/>
      <c r="AX16" s="41"/>
      <c r="AY16" s="46">
        <f t="shared" si="15"/>
        <v>0</v>
      </c>
      <c r="AZ16" s="40"/>
      <c r="BA16" s="41"/>
      <c r="BB16" s="46">
        <f t="shared" si="16"/>
        <v>0</v>
      </c>
      <c r="BC16" s="40"/>
      <c r="BD16" s="41"/>
      <c r="BE16" s="43">
        <f t="shared" si="17"/>
        <v>0</v>
      </c>
      <c r="BF16" s="45"/>
      <c r="BG16" s="41"/>
      <c r="BH16" s="146">
        <f t="shared" si="18"/>
        <v>70</v>
      </c>
      <c r="BI16" s="205"/>
      <c r="BJ16" s="136">
        <f t="shared" si="19"/>
        <v>0</v>
      </c>
      <c r="BK16" s="127"/>
      <c r="BL16" s="128"/>
      <c r="BM16" s="130" t="s">
        <v>62</v>
      </c>
      <c r="BN16" s="205"/>
      <c r="BO16" s="136">
        <f t="shared" si="20"/>
        <v>0</v>
      </c>
      <c r="BP16" s="127"/>
      <c r="BQ16" s="128"/>
      <c r="BR16" s="131"/>
      <c r="BS16" s="205"/>
      <c r="BT16" s="132"/>
      <c r="BU16" s="133"/>
      <c r="BV16" s="134"/>
    </row>
    <row r="17" spans="1:74" ht="48" customHeight="1" thickBot="1" x14ac:dyDescent="0.4">
      <c r="A17" s="9" t="s">
        <v>15</v>
      </c>
      <c r="B17" s="259"/>
      <c r="C17" s="10">
        <f t="shared" si="0"/>
        <v>7000</v>
      </c>
      <c r="D17" s="23">
        <v>6300</v>
      </c>
      <c r="E17" s="24">
        <v>700</v>
      </c>
      <c r="F17" s="259"/>
      <c r="G17" s="13">
        <f t="shared" si="1"/>
        <v>1000</v>
      </c>
      <c r="H17" s="23">
        <v>1000</v>
      </c>
      <c r="I17" s="25"/>
      <c r="J17" s="259"/>
      <c r="K17" s="27">
        <f t="shared" si="2"/>
        <v>0</v>
      </c>
      <c r="L17" s="23"/>
      <c r="M17" s="24"/>
      <c r="N17" s="26">
        <f t="shared" si="3"/>
        <v>0</v>
      </c>
      <c r="O17" s="23"/>
      <c r="P17" s="25"/>
      <c r="Q17" s="27">
        <f t="shared" si="4"/>
        <v>0</v>
      </c>
      <c r="R17" s="23"/>
      <c r="S17" s="25"/>
      <c r="T17" s="27">
        <f t="shared" si="5"/>
        <v>0</v>
      </c>
      <c r="U17" s="23"/>
      <c r="V17" s="24"/>
      <c r="W17" s="13">
        <f t="shared" si="6"/>
        <v>0</v>
      </c>
      <c r="X17" s="259"/>
      <c r="Y17" s="44">
        <f t="shared" si="7"/>
        <v>0</v>
      </c>
      <c r="Z17" s="152"/>
      <c r="AA17" s="97"/>
      <c r="AB17" s="44">
        <f t="shared" si="21"/>
        <v>70</v>
      </c>
      <c r="AC17" s="152">
        <v>50</v>
      </c>
      <c r="AD17" s="97">
        <v>20</v>
      </c>
      <c r="AE17" s="43">
        <f t="shared" si="8"/>
        <v>0</v>
      </c>
      <c r="AF17" s="153"/>
      <c r="AG17" s="97"/>
      <c r="AH17" s="144">
        <f t="shared" si="9"/>
        <v>0</v>
      </c>
      <c r="AI17" s="152"/>
      <c r="AJ17" s="154"/>
      <c r="AK17" s="146">
        <f t="shared" si="10"/>
        <v>70</v>
      </c>
      <c r="AL17" s="256"/>
      <c r="AM17" s="155">
        <f t="shared" si="11"/>
        <v>150</v>
      </c>
      <c r="AN17" s="153">
        <v>150</v>
      </c>
      <c r="AO17" s="154"/>
      <c r="AP17" s="155">
        <f t="shared" si="12"/>
        <v>200</v>
      </c>
      <c r="AQ17" s="153">
        <v>200</v>
      </c>
      <c r="AR17" s="154"/>
      <c r="AS17" s="156">
        <f t="shared" si="13"/>
        <v>50</v>
      </c>
      <c r="AT17" s="153">
        <v>50</v>
      </c>
      <c r="AU17" s="97"/>
      <c r="AV17" s="157">
        <f t="shared" si="14"/>
        <v>0</v>
      </c>
      <c r="AW17" s="152"/>
      <c r="AX17" s="97"/>
      <c r="AY17" s="158">
        <f t="shared" si="15"/>
        <v>0</v>
      </c>
      <c r="AZ17" s="152"/>
      <c r="BA17" s="97"/>
      <c r="BB17" s="158">
        <f t="shared" si="16"/>
        <v>0</v>
      </c>
      <c r="BC17" s="152"/>
      <c r="BD17" s="97"/>
      <c r="BE17" s="159">
        <f t="shared" si="17"/>
        <v>0</v>
      </c>
      <c r="BF17" s="153"/>
      <c r="BG17" s="97"/>
      <c r="BH17" s="146">
        <f t="shared" si="18"/>
        <v>400</v>
      </c>
      <c r="BI17" s="205"/>
      <c r="BJ17" s="13">
        <f t="shared" si="19"/>
        <v>0</v>
      </c>
      <c r="BK17" s="28"/>
      <c r="BL17" s="81"/>
      <c r="BM17" s="96"/>
      <c r="BN17" s="205"/>
      <c r="BO17" s="13">
        <f t="shared" si="20"/>
        <v>70</v>
      </c>
      <c r="BP17" s="28">
        <v>65</v>
      </c>
      <c r="BQ17" s="29">
        <v>5</v>
      </c>
      <c r="BR17" s="110" t="s">
        <v>63</v>
      </c>
      <c r="BS17" s="205"/>
      <c r="BT17" s="93"/>
      <c r="BU17" s="30"/>
      <c r="BV17" s="100"/>
    </row>
    <row r="18" spans="1:74" s="49" customFormat="1" ht="47.15" customHeight="1" thickBot="1" x14ac:dyDescent="0.4">
      <c r="A18" s="9" t="s">
        <v>16</v>
      </c>
      <c r="B18" s="259"/>
      <c r="C18" s="10">
        <f t="shared" si="0"/>
        <v>5600</v>
      </c>
      <c r="D18" s="40">
        <v>5000</v>
      </c>
      <c r="E18" s="41">
        <v>600</v>
      </c>
      <c r="F18" s="259"/>
      <c r="G18" s="13">
        <f t="shared" si="1"/>
        <v>300</v>
      </c>
      <c r="H18" s="40">
        <v>300</v>
      </c>
      <c r="I18" s="42"/>
      <c r="J18" s="259"/>
      <c r="K18" s="44">
        <f t="shared" si="2"/>
        <v>0</v>
      </c>
      <c r="L18" s="40"/>
      <c r="M18" s="41"/>
      <c r="N18" s="43">
        <f t="shared" si="3"/>
        <v>0</v>
      </c>
      <c r="O18" s="40"/>
      <c r="P18" s="42"/>
      <c r="Q18" s="44">
        <f t="shared" si="4"/>
        <v>0</v>
      </c>
      <c r="R18" s="40"/>
      <c r="S18" s="42"/>
      <c r="T18" s="44">
        <f t="shared" si="5"/>
        <v>0</v>
      </c>
      <c r="U18" s="40"/>
      <c r="V18" s="41"/>
      <c r="W18" s="13">
        <f t="shared" si="6"/>
        <v>0</v>
      </c>
      <c r="X18" s="259"/>
      <c r="Y18" s="44">
        <f t="shared" si="7"/>
        <v>5</v>
      </c>
      <c r="Z18" s="40">
        <v>5</v>
      </c>
      <c r="AA18" s="41"/>
      <c r="AB18" s="44">
        <f t="shared" si="21"/>
        <v>3</v>
      </c>
      <c r="AC18" s="40">
        <v>3</v>
      </c>
      <c r="AD18" s="41"/>
      <c r="AE18" s="43">
        <f t="shared" si="8"/>
        <v>8</v>
      </c>
      <c r="AF18" s="45">
        <v>8</v>
      </c>
      <c r="AG18" s="41"/>
      <c r="AH18" s="144">
        <f t="shared" si="9"/>
        <v>28</v>
      </c>
      <c r="AI18" s="40">
        <v>28</v>
      </c>
      <c r="AJ18" s="42"/>
      <c r="AK18" s="146">
        <f t="shared" si="10"/>
        <v>44</v>
      </c>
      <c r="AL18" s="256"/>
      <c r="AM18" s="44">
        <f t="shared" si="11"/>
        <v>0</v>
      </c>
      <c r="AN18" s="45"/>
      <c r="AO18" s="42"/>
      <c r="AP18" s="44">
        <f t="shared" si="12"/>
        <v>0</v>
      </c>
      <c r="AQ18" s="45"/>
      <c r="AR18" s="42"/>
      <c r="AS18" s="156">
        <v>0</v>
      </c>
      <c r="AT18" s="45"/>
      <c r="AU18" s="41"/>
      <c r="AV18" s="47">
        <f t="shared" si="14"/>
        <v>0</v>
      </c>
      <c r="AW18" s="40"/>
      <c r="AX18" s="41"/>
      <c r="AY18" s="46">
        <f t="shared" si="15"/>
        <v>0</v>
      </c>
      <c r="AZ18" s="40"/>
      <c r="BA18" s="41"/>
      <c r="BB18" s="46">
        <f t="shared" si="16"/>
        <v>0</v>
      </c>
      <c r="BC18" s="40"/>
      <c r="BD18" s="41"/>
      <c r="BE18" s="43">
        <f t="shared" si="17"/>
        <v>0</v>
      </c>
      <c r="BF18" s="45"/>
      <c r="BG18" s="41"/>
      <c r="BH18" s="146">
        <f t="shared" si="18"/>
        <v>0</v>
      </c>
      <c r="BI18" s="205"/>
      <c r="BJ18" s="13">
        <f t="shared" si="19"/>
        <v>0</v>
      </c>
      <c r="BK18" s="40"/>
      <c r="BL18" s="41"/>
      <c r="BM18" s="80"/>
      <c r="BN18" s="205"/>
      <c r="BO18" s="13">
        <f t="shared" si="20"/>
        <v>82</v>
      </c>
      <c r="BP18" s="40">
        <v>82</v>
      </c>
      <c r="BQ18" s="41"/>
      <c r="BR18" s="80"/>
      <c r="BS18" s="205"/>
      <c r="BT18" s="92"/>
      <c r="BU18" s="48"/>
      <c r="BV18" s="101"/>
    </row>
    <row r="19" spans="1:74" ht="48" customHeight="1" thickBot="1" x14ac:dyDescent="0.4">
      <c r="A19" s="9" t="s">
        <v>17</v>
      </c>
      <c r="B19" s="259"/>
      <c r="C19" s="10">
        <f t="shared" si="0"/>
        <v>20700</v>
      </c>
      <c r="D19" s="23">
        <v>17000</v>
      </c>
      <c r="E19" s="97">
        <v>3700</v>
      </c>
      <c r="F19" s="259"/>
      <c r="G19" s="13">
        <f t="shared" si="1"/>
        <v>270</v>
      </c>
      <c r="H19" s="23">
        <v>270</v>
      </c>
      <c r="I19" s="25"/>
      <c r="J19" s="259"/>
      <c r="K19" s="27">
        <f t="shared" si="2"/>
        <v>0</v>
      </c>
      <c r="L19" s="23"/>
      <c r="M19" s="24"/>
      <c r="N19" s="26">
        <f t="shared" si="3"/>
        <v>0</v>
      </c>
      <c r="O19" s="23"/>
      <c r="P19" s="25"/>
      <c r="Q19" s="27">
        <f t="shared" si="4"/>
        <v>0</v>
      </c>
      <c r="R19" s="23"/>
      <c r="S19" s="25"/>
      <c r="T19" s="27">
        <f t="shared" si="5"/>
        <v>0</v>
      </c>
      <c r="U19" s="23"/>
      <c r="V19" s="24"/>
      <c r="W19" s="13">
        <f t="shared" si="6"/>
        <v>0</v>
      </c>
      <c r="X19" s="259"/>
      <c r="Y19" s="44">
        <f t="shared" si="7"/>
        <v>0</v>
      </c>
      <c r="Z19" s="152"/>
      <c r="AA19" s="97"/>
      <c r="AB19" s="44">
        <f t="shared" si="21"/>
        <v>0</v>
      </c>
      <c r="AC19" s="152"/>
      <c r="AD19" s="97"/>
      <c r="AE19" s="43">
        <f t="shared" si="8"/>
        <v>0</v>
      </c>
      <c r="AF19" s="153"/>
      <c r="AG19" s="97"/>
      <c r="AH19" s="144">
        <f t="shared" si="9"/>
        <v>0</v>
      </c>
      <c r="AI19" s="152"/>
      <c r="AJ19" s="154"/>
      <c r="AK19" s="146">
        <f t="shared" si="10"/>
        <v>0</v>
      </c>
      <c r="AL19" s="256"/>
      <c r="AM19" s="155">
        <f t="shared" si="11"/>
        <v>0</v>
      </c>
      <c r="AN19" s="153"/>
      <c r="AO19" s="154"/>
      <c r="AP19" s="155">
        <f t="shared" si="12"/>
        <v>0</v>
      </c>
      <c r="AQ19" s="153"/>
      <c r="AR19" s="154"/>
      <c r="AS19" s="156">
        <f t="shared" si="13"/>
        <v>0</v>
      </c>
      <c r="AT19" s="153"/>
      <c r="AU19" s="97"/>
      <c r="AV19" s="157">
        <f t="shared" si="14"/>
        <v>0</v>
      </c>
      <c r="AW19" s="152"/>
      <c r="AX19" s="97"/>
      <c r="AY19" s="158">
        <f t="shared" si="15"/>
        <v>0</v>
      </c>
      <c r="AZ19" s="152"/>
      <c r="BA19" s="97"/>
      <c r="BB19" s="158">
        <f t="shared" si="16"/>
        <v>0</v>
      </c>
      <c r="BC19" s="152"/>
      <c r="BD19" s="97"/>
      <c r="BE19" s="159">
        <f t="shared" si="17"/>
        <v>0</v>
      </c>
      <c r="BF19" s="153"/>
      <c r="BG19" s="97"/>
      <c r="BH19" s="146">
        <f t="shared" si="18"/>
        <v>0</v>
      </c>
      <c r="BI19" s="205"/>
      <c r="BJ19" s="13">
        <f t="shared" si="19"/>
        <v>105</v>
      </c>
      <c r="BK19" s="28">
        <v>105</v>
      </c>
      <c r="BL19" s="29"/>
      <c r="BM19" s="50"/>
      <c r="BN19" s="205"/>
      <c r="BO19" s="13">
        <f t="shared" si="20"/>
        <v>0</v>
      </c>
      <c r="BP19" s="28"/>
      <c r="BQ19" s="29"/>
      <c r="BR19" s="50"/>
      <c r="BS19" s="205"/>
      <c r="BT19" s="86"/>
      <c r="BU19" s="50"/>
      <c r="BV19" s="100"/>
    </row>
    <row r="20" spans="1:74" s="22" customFormat="1" ht="48" customHeight="1" thickBot="1" x14ac:dyDescent="0.4">
      <c r="A20" s="9" t="s">
        <v>18</v>
      </c>
      <c r="B20" s="259"/>
      <c r="C20" s="10">
        <f t="shared" si="0"/>
        <v>9000</v>
      </c>
      <c r="D20" s="32">
        <v>6500</v>
      </c>
      <c r="E20" s="33">
        <v>2500</v>
      </c>
      <c r="F20" s="259"/>
      <c r="G20" s="13">
        <f t="shared" si="1"/>
        <v>205</v>
      </c>
      <c r="H20" s="32">
        <v>200</v>
      </c>
      <c r="I20" s="34">
        <v>5</v>
      </c>
      <c r="J20" s="259"/>
      <c r="K20" s="19">
        <f t="shared" si="2"/>
        <v>18</v>
      </c>
      <c r="L20" s="32">
        <v>15</v>
      </c>
      <c r="M20" s="33">
        <v>3</v>
      </c>
      <c r="N20" s="20">
        <f t="shared" si="3"/>
        <v>1</v>
      </c>
      <c r="O20" s="32"/>
      <c r="P20" s="34">
        <v>1</v>
      </c>
      <c r="Q20" s="19">
        <f t="shared" si="4"/>
        <v>0</v>
      </c>
      <c r="R20" s="32"/>
      <c r="S20" s="34"/>
      <c r="T20" s="19">
        <f t="shared" si="5"/>
        <v>0</v>
      </c>
      <c r="U20" s="32"/>
      <c r="V20" s="33"/>
      <c r="W20" s="13">
        <f t="shared" si="6"/>
        <v>19</v>
      </c>
      <c r="X20" s="259"/>
      <c r="Y20" s="44">
        <f t="shared" si="7"/>
        <v>230</v>
      </c>
      <c r="Z20" s="40">
        <v>30</v>
      </c>
      <c r="AA20" s="41">
        <v>200</v>
      </c>
      <c r="AB20" s="44">
        <f t="shared" si="21"/>
        <v>3</v>
      </c>
      <c r="AC20" s="40"/>
      <c r="AD20" s="41">
        <v>3</v>
      </c>
      <c r="AE20" s="43">
        <f t="shared" si="8"/>
        <v>0</v>
      </c>
      <c r="AF20" s="45"/>
      <c r="AG20" s="41"/>
      <c r="AH20" s="144">
        <f t="shared" si="9"/>
        <v>0</v>
      </c>
      <c r="AI20" s="40"/>
      <c r="AJ20" s="42"/>
      <c r="AK20" s="146">
        <f t="shared" si="10"/>
        <v>233</v>
      </c>
      <c r="AL20" s="256"/>
      <c r="AM20" s="44">
        <f t="shared" si="11"/>
        <v>0</v>
      </c>
      <c r="AN20" s="45"/>
      <c r="AO20" s="42"/>
      <c r="AP20" s="44">
        <f t="shared" si="12"/>
        <v>0</v>
      </c>
      <c r="AQ20" s="45"/>
      <c r="AR20" s="42"/>
      <c r="AS20" s="156">
        <f t="shared" si="13"/>
        <v>0</v>
      </c>
      <c r="AT20" s="45"/>
      <c r="AU20" s="41"/>
      <c r="AV20" s="47">
        <f t="shared" si="14"/>
        <v>0</v>
      </c>
      <c r="AW20" s="40"/>
      <c r="AX20" s="41"/>
      <c r="AY20" s="46">
        <f t="shared" si="15"/>
        <v>0</v>
      </c>
      <c r="AZ20" s="40"/>
      <c r="BA20" s="41"/>
      <c r="BB20" s="46">
        <f t="shared" si="16"/>
        <v>0</v>
      </c>
      <c r="BC20" s="40"/>
      <c r="BD20" s="41"/>
      <c r="BE20" s="43">
        <f t="shared" si="17"/>
        <v>0</v>
      </c>
      <c r="BF20" s="45"/>
      <c r="BG20" s="41"/>
      <c r="BH20" s="146">
        <f t="shared" si="18"/>
        <v>0</v>
      </c>
      <c r="BI20" s="205"/>
      <c r="BJ20" s="13">
        <f t="shared" si="19"/>
        <v>0</v>
      </c>
      <c r="BK20" s="40"/>
      <c r="BL20" s="41"/>
      <c r="BM20" s="51"/>
      <c r="BN20" s="205"/>
      <c r="BO20" s="13">
        <f t="shared" si="20"/>
        <v>0</v>
      </c>
      <c r="BP20" s="40"/>
      <c r="BQ20" s="41"/>
      <c r="BR20" s="51"/>
      <c r="BS20" s="205"/>
      <c r="BT20" s="92"/>
      <c r="BU20" s="51"/>
      <c r="BV20" s="100"/>
    </row>
    <row r="21" spans="1:74" ht="48" customHeight="1" thickBot="1" x14ac:dyDescent="0.4">
      <c r="A21" s="9" t="s">
        <v>19</v>
      </c>
      <c r="B21" s="259"/>
      <c r="C21" s="10">
        <f t="shared" si="0"/>
        <v>6300</v>
      </c>
      <c r="D21" s="23">
        <v>5000</v>
      </c>
      <c r="E21" s="24">
        <v>1300</v>
      </c>
      <c r="F21" s="259"/>
      <c r="G21" s="13">
        <f t="shared" si="1"/>
        <v>600</v>
      </c>
      <c r="H21" s="23">
        <v>600</v>
      </c>
      <c r="I21" s="25"/>
      <c r="J21" s="259"/>
      <c r="K21" s="27">
        <f t="shared" si="2"/>
        <v>0</v>
      </c>
      <c r="L21" s="23"/>
      <c r="M21" s="24"/>
      <c r="N21" s="26">
        <f t="shared" si="3"/>
        <v>0</v>
      </c>
      <c r="O21" s="23"/>
      <c r="P21" s="25"/>
      <c r="Q21" s="27">
        <f t="shared" si="4"/>
        <v>0</v>
      </c>
      <c r="R21" s="23"/>
      <c r="S21" s="25"/>
      <c r="T21" s="27">
        <f t="shared" si="5"/>
        <v>0</v>
      </c>
      <c r="U21" s="23"/>
      <c r="V21" s="24"/>
      <c r="W21" s="13">
        <f t="shared" si="6"/>
        <v>0</v>
      </c>
      <c r="X21" s="259"/>
      <c r="Y21" s="44">
        <f t="shared" si="7"/>
        <v>0</v>
      </c>
      <c r="Z21" s="152"/>
      <c r="AA21" s="97"/>
      <c r="AB21" s="44">
        <f t="shared" si="21"/>
        <v>0</v>
      </c>
      <c r="AC21" s="152"/>
      <c r="AD21" s="97"/>
      <c r="AE21" s="43">
        <f t="shared" si="8"/>
        <v>0</v>
      </c>
      <c r="AF21" s="153"/>
      <c r="AG21" s="97"/>
      <c r="AH21" s="144">
        <f t="shared" si="9"/>
        <v>0</v>
      </c>
      <c r="AI21" s="152"/>
      <c r="AJ21" s="154"/>
      <c r="AK21" s="146">
        <f t="shared" si="10"/>
        <v>0</v>
      </c>
      <c r="AL21" s="256"/>
      <c r="AM21" s="155">
        <v>0</v>
      </c>
      <c r="AN21" s="153"/>
      <c r="AO21" s="154"/>
      <c r="AP21" s="155">
        <f>AQ21+AR21</f>
        <v>50</v>
      </c>
      <c r="AQ21" s="153">
        <v>50</v>
      </c>
      <c r="AR21" s="154"/>
      <c r="AS21" s="156">
        <f>AT21+AU21</f>
        <v>35</v>
      </c>
      <c r="AT21" s="153">
        <v>35</v>
      </c>
      <c r="AU21" s="97"/>
      <c r="AV21" s="157">
        <f>AW21</f>
        <v>40</v>
      </c>
      <c r="AW21" s="152">
        <v>40</v>
      </c>
      <c r="AX21" s="97"/>
      <c r="AY21" s="158">
        <v>0</v>
      </c>
      <c r="AZ21" s="152"/>
      <c r="BA21" s="97"/>
      <c r="BB21" s="158">
        <v>0</v>
      </c>
      <c r="BC21" s="152"/>
      <c r="BD21" s="97"/>
      <c r="BE21" s="159">
        <v>0</v>
      </c>
      <c r="BF21" s="153"/>
      <c r="BG21" s="97"/>
      <c r="BH21" s="146">
        <f t="shared" si="18"/>
        <v>125</v>
      </c>
      <c r="BI21" s="205"/>
      <c r="BJ21" s="13">
        <f t="shared" si="19"/>
        <v>0</v>
      </c>
      <c r="BK21" s="28"/>
      <c r="BL21" s="29"/>
      <c r="BM21" s="50"/>
      <c r="BN21" s="205"/>
      <c r="BO21" s="13">
        <f t="shared" si="20"/>
        <v>0</v>
      </c>
      <c r="BP21" s="28"/>
      <c r="BQ21" s="29"/>
      <c r="BR21" s="50"/>
      <c r="BS21" s="205"/>
      <c r="BT21" s="93"/>
      <c r="BU21" s="50"/>
      <c r="BV21" s="100"/>
    </row>
    <row r="22" spans="1:74" s="22" customFormat="1" ht="48" customHeight="1" thickBot="1" x14ac:dyDescent="0.4">
      <c r="A22" s="9" t="s">
        <v>20</v>
      </c>
      <c r="B22" s="259"/>
      <c r="C22" s="10">
        <f t="shared" si="0"/>
        <v>11700</v>
      </c>
      <c r="D22" s="32">
        <v>10200</v>
      </c>
      <c r="E22" s="33">
        <v>1500</v>
      </c>
      <c r="F22" s="259"/>
      <c r="G22" s="13">
        <f t="shared" si="1"/>
        <v>600</v>
      </c>
      <c r="H22" s="32">
        <v>600</v>
      </c>
      <c r="I22" s="34"/>
      <c r="J22" s="259"/>
      <c r="K22" s="19">
        <f t="shared" si="2"/>
        <v>0</v>
      </c>
      <c r="L22" s="32"/>
      <c r="M22" s="33"/>
      <c r="N22" s="20">
        <f t="shared" si="3"/>
        <v>0</v>
      </c>
      <c r="O22" s="32"/>
      <c r="P22" s="34"/>
      <c r="Q22" s="19">
        <f t="shared" si="4"/>
        <v>0</v>
      </c>
      <c r="R22" s="32"/>
      <c r="S22" s="34"/>
      <c r="T22" s="19">
        <f t="shared" si="5"/>
        <v>0</v>
      </c>
      <c r="U22" s="32"/>
      <c r="V22" s="33"/>
      <c r="W22" s="13">
        <f t="shared" si="6"/>
        <v>0</v>
      </c>
      <c r="X22" s="259"/>
      <c r="Y22" s="44">
        <f t="shared" si="7"/>
        <v>0</v>
      </c>
      <c r="Z22" s="40"/>
      <c r="AA22" s="41"/>
      <c r="AB22" s="44">
        <f t="shared" si="21"/>
        <v>0</v>
      </c>
      <c r="AC22" s="40"/>
      <c r="AD22" s="41"/>
      <c r="AE22" s="43">
        <f t="shared" si="8"/>
        <v>0</v>
      </c>
      <c r="AF22" s="45"/>
      <c r="AG22" s="41"/>
      <c r="AH22" s="144">
        <f t="shared" si="9"/>
        <v>0</v>
      </c>
      <c r="AI22" s="40"/>
      <c r="AJ22" s="42"/>
      <c r="AK22" s="146">
        <f t="shared" si="10"/>
        <v>0</v>
      </c>
      <c r="AL22" s="256"/>
      <c r="AM22" s="44">
        <f t="shared" si="11"/>
        <v>300</v>
      </c>
      <c r="AN22" s="45">
        <v>300</v>
      </c>
      <c r="AO22" s="42"/>
      <c r="AP22" s="44">
        <f t="shared" si="12"/>
        <v>650</v>
      </c>
      <c r="AQ22" s="45">
        <v>650</v>
      </c>
      <c r="AR22" s="42"/>
      <c r="AS22" s="156">
        <f t="shared" si="13"/>
        <v>63</v>
      </c>
      <c r="AT22" s="45">
        <v>63</v>
      </c>
      <c r="AU22" s="41"/>
      <c r="AV22" s="47">
        <f t="shared" si="14"/>
        <v>0</v>
      </c>
      <c r="AW22" s="40"/>
      <c r="AX22" s="41"/>
      <c r="AY22" s="46">
        <f t="shared" si="15"/>
        <v>0</v>
      </c>
      <c r="AZ22" s="40"/>
      <c r="BA22" s="41"/>
      <c r="BB22" s="46">
        <f t="shared" si="16"/>
        <v>0</v>
      </c>
      <c r="BC22" s="40"/>
      <c r="BD22" s="41"/>
      <c r="BE22" s="43">
        <f t="shared" si="17"/>
        <v>0</v>
      </c>
      <c r="BF22" s="45"/>
      <c r="BG22" s="41"/>
      <c r="BH22" s="146">
        <f t="shared" si="18"/>
        <v>1013</v>
      </c>
      <c r="BI22" s="205"/>
      <c r="BJ22" s="13">
        <f t="shared" si="19"/>
        <v>0</v>
      </c>
      <c r="BK22" s="32"/>
      <c r="BL22" s="33"/>
      <c r="BM22" s="39"/>
      <c r="BN22" s="205"/>
      <c r="BO22" s="13">
        <f t="shared" si="20"/>
        <v>0</v>
      </c>
      <c r="BP22" s="32"/>
      <c r="BQ22" s="33"/>
      <c r="BR22" s="39"/>
      <c r="BS22" s="205"/>
      <c r="BT22" s="92"/>
      <c r="BU22" s="39"/>
      <c r="BV22" s="100"/>
    </row>
    <row r="23" spans="1:74" ht="48" customHeight="1" thickBot="1" x14ac:dyDescent="0.4">
      <c r="A23" s="9" t="s">
        <v>21</v>
      </c>
      <c r="B23" s="259"/>
      <c r="C23" s="10">
        <f t="shared" si="0"/>
        <v>5000</v>
      </c>
      <c r="D23" s="23">
        <v>4500</v>
      </c>
      <c r="E23" s="24">
        <v>500</v>
      </c>
      <c r="F23" s="259"/>
      <c r="G23" s="13">
        <f t="shared" si="1"/>
        <v>100</v>
      </c>
      <c r="H23" s="23">
        <v>80</v>
      </c>
      <c r="I23" s="25">
        <v>20</v>
      </c>
      <c r="J23" s="259"/>
      <c r="K23" s="27">
        <f t="shared" si="2"/>
        <v>100</v>
      </c>
      <c r="L23" s="23">
        <v>80</v>
      </c>
      <c r="M23" s="24">
        <v>20</v>
      </c>
      <c r="N23" s="26">
        <f t="shared" si="3"/>
        <v>100</v>
      </c>
      <c r="O23" s="23">
        <v>80</v>
      </c>
      <c r="P23" s="25">
        <v>20</v>
      </c>
      <c r="Q23" s="27">
        <f t="shared" si="4"/>
        <v>0</v>
      </c>
      <c r="R23" s="23"/>
      <c r="S23" s="25"/>
      <c r="T23" s="27">
        <f t="shared" si="5"/>
        <v>0</v>
      </c>
      <c r="U23" s="23"/>
      <c r="V23" s="24"/>
      <c r="W23" s="13">
        <f t="shared" si="6"/>
        <v>200</v>
      </c>
      <c r="X23" s="259"/>
      <c r="Y23" s="44">
        <f t="shared" si="7"/>
        <v>0</v>
      </c>
      <c r="Z23" s="152"/>
      <c r="AA23" s="97"/>
      <c r="AB23" s="44">
        <f t="shared" si="21"/>
        <v>0</v>
      </c>
      <c r="AC23" s="152"/>
      <c r="AD23" s="97"/>
      <c r="AE23" s="43">
        <f t="shared" si="8"/>
        <v>0</v>
      </c>
      <c r="AF23" s="153"/>
      <c r="AG23" s="97"/>
      <c r="AH23" s="144">
        <f t="shared" si="9"/>
        <v>0</v>
      </c>
      <c r="AI23" s="152"/>
      <c r="AJ23" s="154"/>
      <c r="AK23" s="146">
        <f t="shared" si="10"/>
        <v>0</v>
      </c>
      <c r="AL23" s="256"/>
      <c r="AM23" s="155">
        <f t="shared" si="11"/>
        <v>20</v>
      </c>
      <c r="AN23" s="153">
        <v>20</v>
      </c>
      <c r="AO23" s="154"/>
      <c r="AP23" s="155">
        <f t="shared" si="12"/>
        <v>50</v>
      </c>
      <c r="AQ23" s="153">
        <v>50</v>
      </c>
      <c r="AR23" s="154"/>
      <c r="AS23" s="156">
        <f t="shared" si="13"/>
        <v>0</v>
      </c>
      <c r="AT23" s="153"/>
      <c r="AU23" s="97"/>
      <c r="AV23" s="157">
        <f t="shared" si="14"/>
        <v>0</v>
      </c>
      <c r="AW23" s="152"/>
      <c r="AX23" s="97"/>
      <c r="AY23" s="158">
        <f t="shared" si="15"/>
        <v>0</v>
      </c>
      <c r="AZ23" s="152"/>
      <c r="BA23" s="97"/>
      <c r="BB23" s="158">
        <f t="shared" si="16"/>
        <v>0</v>
      </c>
      <c r="BC23" s="152"/>
      <c r="BD23" s="97"/>
      <c r="BE23" s="159">
        <f t="shared" si="17"/>
        <v>0</v>
      </c>
      <c r="BF23" s="153"/>
      <c r="BG23" s="97"/>
      <c r="BH23" s="146">
        <f t="shared" si="18"/>
        <v>70</v>
      </c>
      <c r="BI23" s="205"/>
      <c r="BJ23" s="13">
        <f t="shared" si="19"/>
        <v>0</v>
      </c>
      <c r="BK23" s="28"/>
      <c r="BL23" s="29"/>
      <c r="BM23" s="30"/>
      <c r="BN23" s="205"/>
      <c r="BO23" s="13">
        <f t="shared" si="20"/>
        <v>0</v>
      </c>
      <c r="BP23" s="28"/>
      <c r="BQ23" s="29"/>
      <c r="BR23" s="30"/>
      <c r="BS23" s="205"/>
      <c r="BT23" s="93"/>
      <c r="BU23" s="30"/>
      <c r="BV23" s="100"/>
    </row>
    <row r="24" spans="1:74" s="22" customFormat="1" ht="55.9" customHeight="1" thickBot="1" x14ac:dyDescent="0.4">
      <c r="A24" s="9" t="s">
        <v>22</v>
      </c>
      <c r="B24" s="259"/>
      <c r="C24" s="10">
        <f t="shared" si="0"/>
        <v>6800</v>
      </c>
      <c r="D24" s="32">
        <v>6500</v>
      </c>
      <c r="E24" s="33">
        <v>300</v>
      </c>
      <c r="F24" s="259"/>
      <c r="G24" s="13">
        <f t="shared" si="1"/>
        <v>500</v>
      </c>
      <c r="H24" s="32">
        <v>500</v>
      </c>
      <c r="I24" s="34"/>
      <c r="J24" s="259"/>
      <c r="K24" s="19">
        <f t="shared" si="2"/>
        <v>180</v>
      </c>
      <c r="L24" s="32">
        <v>180</v>
      </c>
      <c r="M24" s="33"/>
      <c r="N24" s="20">
        <f t="shared" si="3"/>
        <v>7</v>
      </c>
      <c r="O24" s="32">
        <v>7</v>
      </c>
      <c r="P24" s="34"/>
      <c r="Q24" s="19">
        <f t="shared" si="4"/>
        <v>1</v>
      </c>
      <c r="R24" s="32">
        <v>1</v>
      </c>
      <c r="S24" s="34"/>
      <c r="T24" s="19">
        <f t="shared" si="5"/>
        <v>2</v>
      </c>
      <c r="U24" s="32">
        <v>2</v>
      </c>
      <c r="V24" s="33"/>
      <c r="W24" s="13">
        <f t="shared" si="6"/>
        <v>190</v>
      </c>
      <c r="X24" s="259"/>
      <c r="Y24" s="44">
        <f t="shared" si="7"/>
        <v>64</v>
      </c>
      <c r="Z24" s="40">
        <v>30</v>
      </c>
      <c r="AA24" s="41">
        <v>34</v>
      </c>
      <c r="AB24" s="44">
        <f t="shared" si="21"/>
        <v>105</v>
      </c>
      <c r="AC24" s="40">
        <v>32</v>
      </c>
      <c r="AD24" s="41">
        <v>73</v>
      </c>
      <c r="AE24" s="43">
        <f t="shared" si="8"/>
        <v>30</v>
      </c>
      <c r="AF24" s="45">
        <v>5</v>
      </c>
      <c r="AG24" s="41">
        <v>25</v>
      </c>
      <c r="AH24" s="144">
        <f t="shared" si="9"/>
        <v>6</v>
      </c>
      <c r="AI24" s="40">
        <v>6</v>
      </c>
      <c r="AJ24" s="42"/>
      <c r="AK24" s="146">
        <f t="shared" si="10"/>
        <v>205</v>
      </c>
      <c r="AL24" s="256"/>
      <c r="AM24" s="44">
        <f t="shared" si="11"/>
        <v>25</v>
      </c>
      <c r="AN24" s="45">
        <v>25</v>
      </c>
      <c r="AO24" s="42"/>
      <c r="AP24" s="44">
        <f t="shared" si="12"/>
        <v>50</v>
      </c>
      <c r="AQ24" s="45">
        <v>50</v>
      </c>
      <c r="AR24" s="42"/>
      <c r="AS24" s="156">
        <f t="shared" si="13"/>
        <v>0</v>
      </c>
      <c r="AT24" s="45"/>
      <c r="AU24" s="41"/>
      <c r="AV24" s="47">
        <f t="shared" si="14"/>
        <v>0</v>
      </c>
      <c r="AW24" s="40"/>
      <c r="AX24" s="41"/>
      <c r="AY24" s="46">
        <f t="shared" si="15"/>
        <v>0</v>
      </c>
      <c r="AZ24" s="40"/>
      <c r="BA24" s="41"/>
      <c r="BB24" s="46">
        <f t="shared" si="16"/>
        <v>0</v>
      </c>
      <c r="BC24" s="40"/>
      <c r="BD24" s="41"/>
      <c r="BE24" s="43">
        <f t="shared" si="17"/>
        <v>0</v>
      </c>
      <c r="BF24" s="45"/>
      <c r="BG24" s="41"/>
      <c r="BH24" s="146">
        <f t="shared" si="18"/>
        <v>75</v>
      </c>
      <c r="BI24" s="205"/>
      <c r="BJ24" s="13">
        <f t="shared" si="19"/>
        <v>0</v>
      </c>
      <c r="BK24" s="40"/>
      <c r="BL24" s="52"/>
      <c r="BM24" s="35"/>
      <c r="BN24" s="205"/>
      <c r="BO24" s="13">
        <f t="shared" si="20"/>
        <v>0</v>
      </c>
      <c r="BP24" s="40"/>
      <c r="BQ24" s="52"/>
      <c r="BR24" s="35"/>
      <c r="BS24" s="205"/>
      <c r="BT24" s="106">
        <v>5.4</v>
      </c>
      <c r="BU24" s="105" t="s">
        <v>65</v>
      </c>
      <c r="BV24" s="100"/>
    </row>
    <row r="25" spans="1:74" ht="48" customHeight="1" thickBot="1" x14ac:dyDescent="0.4">
      <c r="A25" s="9" t="s">
        <v>23</v>
      </c>
      <c r="B25" s="259"/>
      <c r="C25" s="10">
        <f t="shared" si="0"/>
        <v>4300</v>
      </c>
      <c r="D25" s="23">
        <v>4300</v>
      </c>
      <c r="E25" s="24"/>
      <c r="F25" s="259"/>
      <c r="G25" s="13">
        <f t="shared" si="1"/>
        <v>200</v>
      </c>
      <c r="H25" s="23">
        <v>200</v>
      </c>
      <c r="I25" s="25"/>
      <c r="J25" s="259"/>
      <c r="K25" s="19">
        <f t="shared" si="2"/>
        <v>0</v>
      </c>
      <c r="L25" s="23"/>
      <c r="M25" s="24"/>
      <c r="N25" s="20">
        <f t="shared" si="3"/>
        <v>0</v>
      </c>
      <c r="O25" s="23"/>
      <c r="P25" s="25"/>
      <c r="Q25" s="27">
        <f t="shared" si="4"/>
        <v>0</v>
      </c>
      <c r="R25" s="23"/>
      <c r="S25" s="25"/>
      <c r="T25" s="27">
        <f t="shared" si="5"/>
        <v>0</v>
      </c>
      <c r="U25" s="23"/>
      <c r="V25" s="24"/>
      <c r="W25" s="13">
        <f t="shared" si="6"/>
        <v>0</v>
      </c>
      <c r="X25" s="259"/>
      <c r="Y25" s="44">
        <f t="shared" si="7"/>
        <v>0</v>
      </c>
      <c r="Z25" s="152"/>
      <c r="AA25" s="97"/>
      <c r="AB25" s="44">
        <f t="shared" si="21"/>
        <v>70</v>
      </c>
      <c r="AC25" s="152">
        <v>70</v>
      </c>
      <c r="AD25" s="97"/>
      <c r="AE25" s="43">
        <f t="shared" si="8"/>
        <v>0</v>
      </c>
      <c r="AF25" s="153"/>
      <c r="AG25" s="162"/>
      <c r="AH25" s="144">
        <f t="shared" si="9"/>
        <v>0</v>
      </c>
      <c r="AI25" s="152"/>
      <c r="AJ25" s="163"/>
      <c r="AK25" s="146">
        <f t="shared" si="10"/>
        <v>70</v>
      </c>
      <c r="AL25" s="256"/>
      <c r="AM25" s="155">
        <f t="shared" si="11"/>
        <v>0</v>
      </c>
      <c r="AN25" s="153"/>
      <c r="AO25" s="154"/>
      <c r="AP25" s="155">
        <f t="shared" si="12"/>
        <v>0</v>
      </c>
      <c r="AQ25" s="153"/>
      <c r="AR25" s="154"/>
      <c r="AS25" s="156">
        <f t="shared" si="13"/>
        <v>0</v>
      </c>
      <c r="AT25" s="153"/>
      <c r="AU25" s="97"/>
      <c r="AV25" s="157">
        <f t="shared" si="14"/>
        <v>0</v>
      </c>
      <c r="AW25" s="152"/>
      <c r="AX25" s="97"/>
      <c r="AY25" s="158">
        <f t="shared" si="15"/>
        <v>0</v>
      </c>
      <c r="AZ25" s="152"/>
      <c r="BA25" s="97"/>
      <c r="BB25" s="158">
        <f t="shared" si="16"/>
        <v>0</v>
      </c>
      <c r="BC25" s="152"/>
      <c r="BD25" s="97"/>
      <c r="BE25" s="159">
        <f t="shared" si="17"/>
        <v>0</v>
      </c>
      <c r="BF25" s="153"/>
      <c r="BG25" s="97"/>
      <c r="BH25" s="146">
        <f t="shared" si="18"/>
        <v>0</v>
      </c>
      <c r="BI25" s="205"/>
      <c r="BJ25" s="13">
        <f t="shared" si="19"/>
        <v>20</v>
      </c>
      <c r="BK25" s="36">
        <v>20</v>
      </c>
      <c r="BL25" s="53"/>
      <c r="BM25" s="110" t="s">
        <v>64</v>
      </c>
      <c r="BN25" s="205"/>
      <c r="BO25" s="13">
        <f t="shared" si="20"/>
        <v>0</v>
      </c>
      <c r="BP25" s="36"/>
      <c r="BQ25" s="53"/>
      <c r="BR25" s="54"/>
      <c r="BS25" s="205"/>
      <c r="BT25" s="104"/>
      <c r="BU25" s="54"/>
      <c r="BV25" s="100"/>
    </row>
    <row r="26" spans="1:74" s="22" customFormat="1" ht="48" customHeight="1" thickBot="1" x14ac:dyDescent="0.4">
      <c r="A26" s="9" t="s">
        <v>24</v>
      </c>
      <c r="B26" s="259"/>
      <c r="C26" s="10">
        <f t="shared" si="0"/>
        <v>11300</v>
      </c>
      <c r="D26" s="32">
        <v>11000</v>
      </c>
      <c r="E26" s="33">
        <v>300</v>
      </c>
      <c r="F26" s="259"/>
      <c r="G26" s="13">
        <f t="shared" si="1"/>
        <v>1100</v>
      </c>
      <c r="H26" s="32">
        <v>1100</v>
      </c>
      <c r="I26" s="34"/>
      <c r="J26" s="259"/>
      <c r="K26" s="19">
        <f t="shared" si="2"/>
        <v>200</v>
      </c>
      <c r="L26" s="32">
        <v>200</v>
      </c>
      <c r="M26" s="33"/>
      <c r="N26" s="20">
        <f t="shared" si="3"/>
        <v>250</v>
      </c>
      <c r="O26" s="32">
        <v>250</v>
      </c>
      <c r="P26" s="34"/>
      <c r="Q26" s="19">
        <f t="shared" si="4"/>
        <v>40</v>
      </c>
      <c r="R26" s="32">
        <v>40</v>
      </c>
      <c r="S26" s="34"/>
      <c r="T26" s="19">
        <f t="shared" si="5"/>
        <v>0</v>
      </c>
      <c r="U26" s="32"/>
      <c r="V26" s="33"/>
      <c r="W26" s="13">
        <f t="shared" si="6"/>
        <v>490</v>
      </c>
      <c r="X26" s="259"/>
      <c r="Y26" s="44">
        <f t="shared" si="7"/>
        <v>80</v>
      </c>
      <c r="Z26" s="40">
        <v>80</v>
      </c>
      <c r="AA26" s="41"/>
      <c r="AB26" s="44">
        <f t="shared" si="21"/>
        <v>225</v>
      </c>
      <c r="AC26" s="40">
        <v>225</v>
      </c>
      <c r="AD26" s="41"/>
      <c r="AE26" s="43">
        <f t="shared" si="8"/>
        <v>60</v>
      </c>
      <c r="AF26" s="45">
        <v>60</v>
      </c>
      <c r="AG26" s="41"/>
      <c r="AH26" s="144">
        <f t="shared" si="9"/>
        <v>26</v>
      </c>
      <c r="AI26" s="40">
        <v>26</v>
      </c>
      <c r="AJ26" s="42"/>
      <c r="AK26" s="146">
        <f t="shared" si="10"/>
        <v>391</v>
      </c>
      <c r="AL26" s="256"/>
      <c r="AM26" s="44">
        <f t="shared" si="11"/>
        <v>0</v>
      </c>
      <c r="AN26" s="45"/>
      <c r="AO26" s="42"/>
      <c r="AP26" s="44">
        <f t="shared" si="12"/>
        <v>800</v>
      </c>
      <c r="AQ26" s="45">
        <v>800</v>
      </c>
      <c r="AR26" s="42"/>
      <c r="AS26" s="156">
        <f t="shared" si="13"/>
        <v>140</v>
      </c>
      <c r="AT26" s="45">
        <v>140</v>
      </c>
      <c r="AU26" s="41"/>
      <c r="AV26" s="47">
        <f t="shared" si="14"/>
        <v>0</v>
      </c>
      <c r="AW26" s="40"/>
      <c r="AX26" s="41"/>
      <c r="AY26" s="46">
        <f t="shared" si="15"/>
        <v>0</v>
      </c>
      <c r="AZ26" s="40"/>
      <c r="BA26" s="41"/>
      <c r="BB26" s="46">
        <f t="shared" si="16"/>
        <v>0</v>
      </c>
      <c r="BC26" s="40"/>
      <c r="BD26" s="41"/>
      <c r="BE26" s="43">
        <f t="shared" si="17"/>
        <v>0</v>
      </c>
      <c r="BF26" s="45"/>
      <c r="BG26" s="41"/>
      <c r="BH26" s="146">
        <f t="shared" si="18"/>
        <v>940</v>
      </c>
      <c r="BI26" s="205"/>
      <c r="BJ26" s="13">
        <f t="shared" si="19"/>
        <v>0</v>
      </c>
      <c r="BK26" s="40"/>
      <c r="BL26" s="33"/>
      <c r="BM26" s="55"/>
      <c r="BN26" s="205"/>
      <c r="BO26" s="13">
        <f t="shared" si="20"/>
        <v>0</v>
      </c>
      <c r="BP26" s="40"/>
      <c r="BQ26" s="33"/>
      <c r="BR26" s="55"/>
      <c r="BS26" s="205"/>
      <c r="BT26" s="111">
        <v>6</v>
      </c>
      <c r="BU26" s="55"/>
      <c r="BV26" s="100"/>
    </row>
    <row r="27" spans="1:74" ht="71.5" customHeight="1" thickBot="1" x14ac:dyDescent="0.4">
      <c r="A27" s="9" t="s">
        <v>25</v>
      </c>
      <c r="B27" s="259"/>
      <c r="C27" s="10">
        <f t="shared" si="0"/>
        <v>17000</v>
      </c>
      <c r="D27" s="23">
        <v>15000</v>
      </c>
      <c r="E27" s="24">
        <v>2000</v>
      </c>
      <c r="F27" s="259"/>
      <c r="G27" s="13">
        <f t="shared" si="1"/>
        <v>300</v>
      </c>
      <c r="H27" s="23">
        <v>300</v>
      </c>
      <c r="I27" s="25"/>
      <c r="J27" s="259"/>
      <c r="K27" s="27">
        <f t="shared" si="2"/>
        <v>590</v>
      </c>
      <c r="L27" s="23">
        <v>570</v>
      </c>
      <c r="M27" s="24">
        <v>20</v>
      </c>
      <c r="N27" s="26">
        <f t="shared" si="3"/>
        <v>300</v>
      </c>
      <c r="O27" s="23">
        <v>250</v>
      </c>
      <c r="P27" s="25">
        <v>50</v>
      </c>
      <c r="Q27" s="27">
        <f t="shared" si="4"/>
        <v>0</v>
      </c>
      <c r="R27" s="23"/>
      <c r="S27" s="25"/>
      <c r="T27" s="27">
        <f t="shared" si="5"/>
        <v>0</v>
      </c>
      <c r="U27" s="23"/>
      <c r="V27" s="24"/>
      <c r="W27" s="13">
        <f t="shared" si="6"/>
        <v>890</v>
      </c>
      <c r="X27" s="259"/>
      <c r="Y27" s="44">
        <f t="shared" si="7"/>
        <v>740</v>
      </c>
      <c r="Z27" s="152">
        <v>340</v>
      </c>
      <c r="AA27" s="97">
        <v>400</v>
      </c>
      <c r="AB27" s="44">
        <f t="shared" si="21"/>
        <v>210</v>
      </c>
      <c r="AC27" s="152">
        <v>110</v>
      </c>
      <c r="AD27" s="97">
        <v>100</v>
      </c>
      <c r="AE27" s="43">
        <f t="shared" si="8"/>
        <v>0</v>
      </c>
      <c r="AF27" s="153"/>
      <c r="AG27" s="97"/>
      <c r="AH27" s="144">
        <f t="shared" si="9"/>
        <v>0</v>
      </c>
      <c r="AI27" s="152"/>
      <c r="AJ27" s="154"/>
      <c r="AK27" s="146">
        <f t="shared" si="10"/>
        <v>950</v>
      </c>
      <c r="AL27" s="256"/>
      <c r="AM27" s="155">
        <f t="shared" si="11"/>
        <v>0</v>
      </c>
      <c r="AN27" s="164"/>
      <c r="AO27" s="154"/>
      <c r="AP27" s="155">
        <f t="shared" si="12"/>
        <v>350</v>
      </c>
      <c r="AQ27" s="153">
        <v>350</v>
      </c>
      <c r="AR27" s="154"/>
      <c r="AS27" s="165">
        <f t="shared" si="13"/>
        <v>45</v>
      </c>
      <c r="AT27" s="166">
        <v>45</v>
      </c>
      <c r="AU27" s="167"/>
      <c r="AV27" s="168">
        <f t="shared" si="14"/>
        <v>20</v>
      </c>
      <c r="AW27" s="169">
        <v>20</v>
      </c>
      <c r="AX27" s="97"/>
      <c r="AY27" s="158">
        <f t="shared" si="15"/>
        <v>0</v>
      </c>
      <c r="AZ27" s="152"/>
      <c r="BA27" s="97"/>
      <c r="BB27" s="158">
        <f t="shared" si="16"/>
        <v>0</v>
      </c>
      <c r="BC27" s="152"/>
      <c r="BD27" s="97"/>
      <c r="BE27" s="159">
        <f t="shared" si="17"/>
        <v>0</v>
      </c>
      <c r="BF27" s="153"/>
      <c r="BG27" s="97"/>
      <c r="BH27" s="146">
        <f t="shared" si="18"/>
        <v>415</v>
      </c>
      <c r="BI27" s="205"/>
      <c r="BJ27" s="13">
        <f t="shared" si="19"/>
        <v>0</v>
      </c>
      <c r="BK27" s="56"/>
      <c r="BL27" s="53"/>
      <c r="BM27" s="82"/>
      <c r="BN27" s="205"/>
      <c r="BO27" s="117">
        <f t="shared" si="20"/>
        <v>19</v>
      </c>
      <c r="BP27" s="118">
        <v>10</v>
      </c>
      <c r="BQ27" s="98">
        <v>9</v>
      </c>
      <c r="BR27" s="108" t="s">
        <v>66</v>
      </c>
      <c r="BS27" s="205"/>
      <c r="BT27" s="104">
        <v>3</v>
      </c>
      <c r="BU27" s="108" t="s">
        <v>61</v>
      </c>
      <c r="BV27" s="100"/>
    </row>
    <row r="28" spans="1:74" s="22" customFormat="1" ht="69.650000000000006" customHeight="1" thickBot="1" x14ac:dyDescent="0.4">
      <c r="A28" s="57" t="s">
        <v>26</v>
      </c>
      <c r="B28" s="259"/>
      <c r="C28" s="10">
        <f t="shared" si="0"/>
        <v>6070</v>
      </c>
      <c r="D28" s="58">
        <v>6000</v>
      </c>
      <c r="E28" s="59">
        <v>70</v>
      </c>
      <c r="F28" s="259"/>
      <c r="G28" s="13">
        <f t="shared" si="1"/>
        <v>300</v>
      </c>
      <c r="H28" s="58">
        <v>300</v>
      </c>
      <c r="I28" s="60"/>
      <c r="J28" s="259"/>
      <c r="K28" s="66">
        <f t="shared" si="2"/>
        <v>0</v>
      </c>
      <c r="L28" s="62"/>
      <c r="M28" s="65"/>
      <c r="N28" s="61">
        <f t="shared" si="3"/>
        <v>0</v>
      </c>
      <c r="O28" s="62"/>
      <c r="P28" s="63"/>
      <c r="Q28" s="64">
        <f t="shared" si="4"/>
        <v>12</v>
      </c>
      <c r="R28" s="62">
        <v>12</v>
      </c>
      <c r="S28" s="63"/>
      <c r="T28" s="64">
        <f t="shared" si="5"/>
        <v>7</v>
      </c>
      <c r="U28" s="62">
        <v>7</v>
      </c>
      <c r="V28" s="65"/>
      <c r="W28" s="109">
        <f t="shared" si="6"/>
        <v>19</v>
      </c>
      <c r="X28" s="259"/>
      <c r="Y28" s="44">
        <f t="shared" si="7"/>
        <v>0</v>
      </c>
      <c r="Z28" s="170"/>
      <c r="AA28" s="121"/>
      <c r="AB28" s="44">
        <f t="shared" si="21"/>
        <v>0</v>
      </c>
      <c r="AC28" s="170"/>
      <c r="AD28" s="121"/>
      <c r="AE28" s="43">
        <f t="shared" si="8"/>
        <v>0</v>
      </c>
      <c r="AF28" s="171"/>
      <c r="AG28" s="121"/>
      <c r="AH28" s="144">
        <f t="shared" si="9"/>
        <v>0</v>
      </c>
      <c r="AI28" s="170"/>
      <c r="AJ28" s="172"/>
      <c r="AK28" s="173">
        <f t="shared" si="10"/>
        <v>0</v>
      </c>
      <c r="AL28" s="256"/>
      <c r="AM28" s="174">
        <f t="shared" si="11"/>
        <v>30</v>
      </c>
      <c r="AN28" s="175">
        <v>30</v>
      </c>
      <c r="AO28" s="176"/>
      <c r="AP28" s="174">
        <f t="shared" si="12"/>
        <v>90</v>
      </c>
      <c r="AQ28" s="175">
        <v>90</v>
      </c>
      <c r="AR28" s="176"/>
      <c r="AS28" s="177">
        <f t="shared" si="13"/>
        <v>0</v>
      </c>
      <c r="AT28" s="175"/>
      <c r="AU28" s="178"/>
      <c r="AV28" s="179">
        <f t="shared" si="14"/>
        <v>0</v>
      </c>
      <c r="AW28" s="180"/>
      <c r="AX28" s="178"/>
      <c r="AY28" s="181">
        <f t="shared" si="15"/>
        <v>0</v>
      </c>
      <c r="AZ28" s="180"/>
      <c r="BA28" s="178"/>
      <c r="BB28" s="181">
        <f t="shared" si="16"/>
        <v>0</v>
      </c>
      <c r="BC28" s="180"/>
      <c r="BD28" s="178"/>
      <c r="BE28" s="182">
        <f t="shared" si="17"/>
        <v>0</v>
      </c>
      <c r="BF28" s="175"/>
      <c r="BG28" s="178"/>
      <c r="BH28" s="146">
        <f t="shared" si="18"/>
        <v>120</v>
      </c>
      <c r="BI28" s="205"/>
      <c r="BJ28" s="13">
        <f t="shared" si="19"/>
        <v>0</v>
      </c>
      <c r="BK28" s="62"/>
      <c r="BL28" s="65"/>
      <c r="BM28" s="67"/>
      <c r="BN28" s="205"/>
      <c r="BO28" s="119">
        <f t="shared" si="20"/>
        <v>110.25200000000001</v>
      </c>
      <c r="BP28" s="120">
        <f>67.76+42.492</f>
        <v>110.25200000000001</v>
      </c>
      <c r="BQ28" s="121"/>
      <c r="BR28" s="122" t="s">
        <v>67</v>
      </c>
      <c r="BS28" s="205"/>
      <c r="BT28" s="94"/>
      <c r="BU28" s="67"/>
      <c r="BV28" s="100"/>
    </row>
    <row r="29" spans="1:74" ht="48" customHeight="1" thickBot="1" x14ac:dyDescent="0.4">
      <c r="A29" s="87">
        <f>SUM(C29,G29,W29,AK29,BH29,BJ29,BO29,BT29)</f>
        <v>266596.652</v>
      </c>
      <c r="B29" s="260"/>
      <c r="C29" s="114">
        <f>SUM(C8:C28)</f>
        <v>237870</v>
      </c>
      <c r="D29" s="68">
        <f>SUM(D8:D28)</f>
        <v>199700</v>
      </c>
      <c r="E29" s="69">
        <f>SUM(E8:E28)</f>
        <v>38170</v>
      </c>
      <c r="F29" s="260"/>
      <c r="G29" s="115">
        <f t="shared" ref="G29:V29" si="22">SUM(G8:G28)</f>
        <v>12355</v>
      </c>
      <c r="H29" s="70">
        <f t="shared" si="22"/>
        <v>12200</v>
      </c>
      <c r="I29" s="71">
        <f t="shared" si="22"/>
        <v>155</v>
      </c>
      <c r="J29" s="260"/>
      <c r="K29" s="75">
        <f t="shared" ref="K29:M29" si="23">SUM(K8:K28)</f>
        <v>3261</v>
      </c>
      <c r="L29" s="73">
        <f t="shared" si="23"/>
        <v>3093</v>
      </c>
      <c r="M29" s="74">
        <f t="shared" si="23"/>
        <v>168</v>
      </c>
      <c r="N29" s="72">
        <f t="shared" si="22"/>
        <v>812</v>
      </c>
      <c r="O29" s="73">
        <f t="shared" si="22"/>
        <v>701</v>
      </c>
      <c r="P29" s="74">
        <f t="shared" si="22"/>
        <v>111</v>
      </c>
      <c r="Q29" s="75">
        <f t="shared" ref="Q29" si="24">SUM(Q8:Q28)</f>
        <v>303</v>
      </c>
      <c r="R29" s="73">
        <f t="shared" si="22"/>
        <v>283</v>
      </c>
      <c r="S29" s="74">
        <f t="shared" si="22"/>
        <v>20</v>
      </c>
      <c r="T29" s="75">
        <f>SUM(T8:T28)</f>
        <v>129</v>
      </c>
      <c r="U29" s="73">
        <f t="shared" si="22"/>
        <v>129</v>
      </c>
      <c r="V29" s="74">
        <f t="shared" si="22"/>
        <v>0</v>
      </c>
      <c r="W29" s="103">
        <f>K29+N29+Q29+T29</f>
        <v>4505</v>
      </c>
      <c r="X29" s="260"/>
      <c r="Y29" s="183">
        <f t="shared" ref="Y29:AA29" si="25">SUM(Y8:Y28)</f>
        <v>1539</v>
      </c>
      <c r="Z29" s="184">
        <f t="shared" si="25"/>
        <v>740</v>
      </c>
      <c r="AA29" s="184">
        <f t="shared" si="25"/>
        <v>799</v>
      </c>
      <c r="AB29" s="183">
        <f t="shared" ref="AB29:AJ29" si="26">SUM(AB8:AB28)</f>
        <v>1946</v>
      </c>
      <c r="AC29" s="184">
        <f>SUM(AC8:AC28)</f>
        <v>1037</v>
      </c>
      <c r="AD29" s="184">
        <f t="shared" si="26"/>
        <v>909</v>
      </c>
      <c r="AE29" s="185">
        <f t="shared" si="26"/>
        <v>170</v>
      </c>
      <c r="AF29" s="184">
        <f t="shared" si="26"/>
        <v>124</v>
      </c>
      <c r="AG29" s="184">
        <f t="shared" si="26"/>
        <v>46</v>
      </c>
      <c r="AH29" s="185">
        <f t="shared" si="26"/>
        <v>60</v>
      </c>
      <c r="AI29" s="186">
        <f t="shared" si="26"/>
        <v>60</v>
      </c>
      <c r="AJ29" s="187">
        <f t="shared" si="26"/>
        <v>0</v>
      </c>
      <c r="AK29" s="188">
        <f>(Y29+AB29+AE29+AH29)</f>
        <v>3715</v>
      </c>
      <c r="AL29" s="257"/>
      <c r="AM29" s="183">
        <f t="shared" ref="AM29:AO29" si="27">SUM(AM8:AM28)</f>
        <v>2585</v>
      </c>
      <c r="AN29" s="189">
        <f t="shared" si="27"/>
        <v>2535</v>
      </c>
      <c r="AO29" s="190">
        <f t="shared" si="27"/>
        <v>50</v>
      </c>
      <c r="AP29" s="191">
        <f>SUM(AP8:AP28)</f>
        <v>4500</v>
      </c>
      <c r="AQ29" s="192">
        <f>SUM(AQ8:AQ28)</f>
        <v>4450</v>
      </c>
      <c r="AR29" s="193">
        <f>SUM(AR8:AR28)</f>
        <v>50</v>
      </c>
      <c r="AS29" s="194">
        <f t="shared" ref="AS29:BG29" si="28">SUM(AS8:AS28)</f>
        <v>536</v>
      </c>
      <c r="AT29" s="189">
        <f t="shared" si="28"/>
        <v>525</v>
      </c>
      <c r="AU29" s="190">
        <f t="shared" si="28"/>
        <v>11</v>
      </c>
      <c r="AV29" s="183">
        <f t="shared" si="28"/>
        <v>67</v>
      </c>
      <c r="AW29" s="189">
        <f t="shared" si="28"/>
        <v>67</v>
      </c>
      <c r="AX29" s="190">
        <f t="shared" si="28"/>
        <v>0</v>
      </c>
      <c r="AY29" s="183">
        <f t="shared" si="28"/>
        <v>3</v>
      </c>
      <c r="AZ29" s="189">
        <f t="shared" si="28"/>
        <v>3</v>
      </c>
      <c r="BA29" s="190">
        <f t="shared" si="28"/>
        <v>0</v>
      </c>
      <c r="BB29" s="183">
        <f t="shared" si="28"/>
        <v>0</v>
      </c>
      <c r="BC29" s="189">
        <f t="shared" si="28"/>
        <v>0</v>
      </c>
      <c r="BD29" s="190">
        <f t="shared" si="28"/>
        <v>0</v>
      </c>
      <c r="BE29" s="183">
        <f t="shared" si="28"/>
        <v>0</v>
      </c>
      <c r="BF29" s="195">
        <f t="shared" si="28"/>
        <v>0</v>
      </c>
      <c r="BG29" s="196">
        <f t="shared" si="28"/>
        <v>0</v>
      </c>
      <c r="BH29" s="197">
        <f>SUM(BH8:BH28)</f>
        <v>7691</v>
      </c>
      <c r="BI29" s="206"/>
      <c r="BJ29" s="114">
        <f>SUM(BJ8:BJ28)</f>
        <v>125</v>
      </c>
      <c r="BK29" s="76">
        <f>SUM(BK8:BK28)</f>
        <v>125</v>
      </c>
      <c r="BL29" s="77">
        <f>SUM(BL8:BL28)</f>
        <v>0</v>
      </c>
      <c r="BM29" s="78"/>
      <c r="BN29" s="206"/>
      <c r="BO29" s="123">
        <f>SUM(BO8:BO28)</f>
        <v>321.25200000000001</v>
      </c>
      <c r="BP29" s="124">
        <f>SUM(BP8:BP28)</f>
        <v>267.25200000000001</v>
      </c>
      <c r="BQ29" s="125">
        <f>SUM(BQ8:BQ28)</f>
        <v>54</v>
      </c>
      <c r="BR29" s="126"/>
      <c r="BS29" s="206"/>
      <c r="BT29" s="116">
        <f>SUM(BT8:BT28)</f>
        <v>14.4</v>
      </c>
      <c r="BU29" s="85"/>
      <c r="BV29" s="102"/>
    </row>
    <row r="30" spans="1:74" ht="43.5" customHeight="1" x14ac:dyDescent="0.5">
      <c r="A30" s="90"/>
      <c r="C30" s="83"/>
      <c r="D30" s="89"/>
      <c r="E30" s="89"/>
      <c r="G30" s="83"/>
      <c r="L30" s="83"/>
      <c r="N30" s="88"/>
      <c r="P30" s="83"/>
      <c r="Q30" s="83"/>
      <c r="W30" s="91"/>
      <c r="Y30" s="83"/>
      <c r="AB30" s="84"/>
      <c r="AC30" s="83"/>
      <c r="AE30" s="83"/>
      <c r="AF30" s="83"/>
      <c r="AI30" s="83"/>
      <c r="AK30" s="112"/>
      <c r="AL30" s="31"/>
      <c r="AM30" s="112"/>
      <c r="AP30" s="83"/>
      <c r="AS30" s="112"/>
      <c r="AT30" s="83"/>
      <c r="AV30" s="83"/>
      <c r="AY30" s="83"/>
      <c r="BG30" s="83"/>
      <c r="BH30" s="83"/>
      <c r="BJ30" s="1"/>
      <c r="BK30" s="1"/>
      <c r="BL30" s="1"/>
      <c r="BM30" s="1"/>
      <c r="BO30" s="113"/>
      <c r="BP30" s="83"/>
      <c r="BQ30" s="1"/>
      <c r="BR30" s="1"/>
      <c r="BS30" s="1"/>
      <c r="BT30" s="83"/>
      <c r="BV30" s="31"/>
    </row>
    <row r="31" spans="1:74" x14ac:dyDescent="0.35">
      <c r="AK31" s="31"/>
      <c r="AL31" s="31"/>
      <c r="AM31" s="31"/>
      <c r="AS31" s="31"/>
      <c r="BJ31" s="1"/>
      <c r="BK31" s="1"/>
      <c r="BL31" s="1"/>
      <c r="BM31" s="1"/>
      <c r="BO31" s="1"/>
      <c r="BP31" s="1"/>
      <c r="BQ31" s="1"/>
      <c r="BR31" s="1"/>
      <c r="BS31" s="1"/>
    </row>
    <row r="32" spans="1:74" x14ac:dyDescent="0.35">
      <c r="AK32" s="31"/>
      <c r="AL32" s="31"/>
      <c r="AM32" s="31"/>
      <c r="AS32" s="31"/>
      <c r="BJ32" s="1"/>
      <c r="BK32" s="1"/>
      <c r="BL32" s="1"/>
      <c r="BM32" s="1"/>
      <c r="BO32" s="1"/>
      <c r="BP32" s="1"/>
      <c r="BQ32" s="1"/>
      <c r="BR32" s="1"/>
      <c r="BS32" s="1"/>
    </row>
    <row r="33" spans="37:71" x14ac:dyDescent="0.35">
      <c r="AK33" s="31"/>
      <c r="AL33" s="31"/>
      <c r="AM33" s="31"/>
      <c r="AS33" s="31"/>
      <c r="BJ33" s="1"/>
      <c r="BK33" s="1"/>
      <c r="BL33" s="1"/>
      <c r="BM33" s="1"/>
      <c r="BO33" s="1"/>
      <c r="BP33" s="1"/>
      <c r="BQ33" s="1"/>
      <c r="BR33" s="1"/>
      <c r="BS33" s="1"/>
    </row>
    <row r="34" spans="37:71" ht="15.75" customHeight="1" x14ac:dyDescent="0.35">
      <c r="AK34" s="31"/>
      <c r="AL34" s="31"/>
      <c r="AM34" s="31"/>
      <c r="AS34" s="31"/>
      <c r="BJ34" s="1"/>
      <c r="BK34" s="1"/>
      <c r="BL34" s="1"/>
      <c r="BM34" s="1"/>
      <c r="BO34" s="1"/>
      <c r="BP34" s="1"/>
      <c r="BQ34" s="1"/>
      <c r="BR34" s="1"/>
      <c r="BS34" s="1"/>
    </row>
    <row r="35" spans="37:71" ht="15.75" customHeight="1" x14ac:dyDescent="0.35">
      <c r="AK35" s="31"/>
      <c r="AL35" s="31"/>
      <c r="AM35" s="31"/>
      <c r="AS35" s="31"/>
      <c r="BJ35" s="1"/>
      <c r="BK35" s="1"/>
      <c r="BL35" s="1"/>
      <c r="BM35" s="1"/>
      <c r="BO35" s="1"/>
      <c r="BP35" s="1"/>
      <c r="BQ35" s="1"/>
      <c r="BR35" s="1"/>
      <c r="BS35" s="1"/>
    </row>
    <row r="36" spans="37:71" ht="15.75" customHeight="1" x14ac:dyDescent="0.35">
      <c r="AK36" s="31"/>
      <c r="AL36" s="31"/>
      <c r="AM36" s="31"/>
      <c r="AS36" s="31"/>
      <c r="BJ36" s="1"/>
      <c r="BK36" s="1"/>
      <c r="BL36" s="1"/>
      <c r="BM36" s="1"/>
      <c r="BO36" s="1"/>
      <c r="BP36" s="1"/>
      <c r="BQ36" s="1"/>
      <c r="BR36" s="1"/>
      <c r="BS36" s="1"/>
    </row>
    <row r="37" spans="37:71" ht="15.75" customHeight="1" x14ac:dyDescent="0.35">
      <c r="AK37" s="31"/>
      <c r="AL37" s="31"/>
      <c r="AM37" s="31"/>
      <c r="AS37" s="31"/>
      <c r="BJ37" s="1"/>
      <c r="BK37" s="1"/>
      <c r="BL37" s="1"/>
      <c r="BM37" s="1"/>
      <c r="BO37" s="1"/>
      <c r="BP37" s="1"/>
      <c r="BQ37" s="1"/>
      <c r="BR37" s="1"/>
      <c r="BS37" s="1"/>
    </row>
    <row r="38" spans="37:71" ht="15.75" customHeight="1" x14ac:dyDescent="0.35">
      <c r="AK38" s="31"/>
      <c r="AL38" s="31"/>
      <c r="AM38" s="31"/>
      <c r="AS38" s="31"/>
      <c r="BJ38" s="1"/>
      <c r="BK38" s="1"/>
      <c r="BL38" s="1"/>
      <c r="BM38" s="1"/>
      <c r="BO38" s="1"/>
      <c r="BP38" s="1"/>
      <c r="BQ38" s="1"/>
      <c r="BR38" s="1"/>
      <c r="BS38" s="1"/>
    </row>
    <row r="39" spans="37:71" ht="15.75" customHeight="1" x14ac:dyDescent="0.35">
      <c r="AK39" s="31"/>
      <c r="AL39" s="31"/>
      <c r="AM39" s="31"/>
      <c r="AS39" s="31"/>
      <c r="BJ39" s="1"/>
      <c r="BK39" s="1"/>
      <c r="BL39" s="1"/>
      <c r="BM39" s="1"/>
      <c r="BO39" s="1"/>
      <c r="BP39" s="1"/>
      <c r="BQ39" s="1"/>
      <c r="BR39" s="1"/>
      <c r="BS39" s="1"/>
    </row>
    <row r="40" spans="37:71" x14ac:dyDescent="0.35">
      <c r="AK40" s="31"/>
      <c r="AL40" s="31"/>
      <c r="AM40" s="31"/>
      <c r="AS40" s="31"/>
      <c r="BJ40" s="1"/>
      <c r="BK40" s="1"/>
      <c r="BL40" s="1"/>
      <c r="BM40" s="1"/>
      <c r="BO40" s="1"/>
      <c r="BP40" s="1"/>
      <c r="BQ40" s="1"/>
      <c r="BR40" s="1"/>
      <c r="BS40" s="1"/>
    </row>
    <row r="41" spans="37:71" x14ac:dyDescent="0.35">
      <c r="AK41" s="31"/>
      <c r="AL41" s="31"/>
      <c r="AM41" s="31"/>
      <c r="AS41" s="31"/>
      <c r="BJ41" s="1"/>
      <c r="BK41" s="1"/>
      <c r="BL41" s="1"/>
      <c r="BM41" s="1"/>
      <c r="BO41" s="1"/>
      <c r="BP41" s="1"/>
      <c r="BQ41" s="1"/>
      <c r="BR41" s="1"/>
      <c r="BS41" s="1"/>
    </row>
    <row r="42" spans="37:71" x14ac:dyDescent="0.35">
      <c r="AK42" s="31"/>
      <c r="AL42" s="31"/>
      <c r="AM42" s="31"/>
      <c r="AS42" s="31"/>
      <c r="BJ42" s="1"/>
      <c r="BK42" s="1"/>
      <c r="BL42" s="1"/>
      <c r="BM42" s="1"/>
      <c r="BO42" s="1"/>
      <c r="BP42" s="1"/>
      <c r="BQ42" s="1"/>
      <c r="BR42" s="1"/>
      <c r="BS42" s="1"/>
    </row>
    <row r="43" spans="37:71" x14ac:dyDescent="0.35">
      <c r="AK43" s="31"/>
      <c r="AL43" s="31"/>
      <c r="AM43" s="31"/>
      <c r="AS43" s="31"/>
      <c r="BJ43" s="1"/>
      <c r="BK43" s="1"/>
      <c r="BL43" s="1"/>
      <c r="BM43" s="1"/>
      <c r="BO43" s="1"/>
      <c r="BP43" s="1"/>
      <c r="BQ43" s="1"/>
      <c r="BR43" s="1"/>
      <c r="BS43" s="1"/>
    </row>
    <row r="44" spans="37:71" x14ac:dyDescent="0.35">
      <c r="AK44" s="31"/>
      <c r="AL44" s="31"/>
      <c r="AM44" s="31"/>
      <c r="AS44" s="31"/>
      <c r="BJ44" s="1"/>
      <c r="BK44" s="1"/>
      <c r="BL44" s="1"/>
      <c r="BM44" s="1"/>
      <c r="BO44" s="1"/>
      <c r="BP44" s="1"/>
      <c r="BQ44" s="1"/>
      <c r="BR44" s="1"/>
      <c r="BS44" s="1"/>
    </row>
    <row r="45" spans="37:71" x14ac:dyDescent="0.35">
      <c r="AK45" s="31"/>
      <c r="AL45" s="31"/>
      <c r="AM45" s="31"/>
      <c r="AS45" s="31"/>
      <c r="BJ45" s="1"/>
      <c r="BK45" s="1"/>
      <c r="BL45" s="1"/>
      <c r="BM45" s="1"/>
      <c r="BO45" s="1"/>
      <c r="BP45" s="1"/>
      <c r="BQ45" s="1"/>
      <c r="BR45" s="1"/>
      <c r="BS45" s="1"/>
    </row>
  </sheetData>
  <mergeCells count="93">
    <mergeCell ref="BS2:BS29"/>
    <mergeCell ref="BT2:BU2"/>
    <mergeCell ref="BT3:BU3"/>
    <mergeCell ref="BT4:BU5"/>
    <mergeCell ref="BU6:BU7"/>
    <mergeCell ref="BT6:BT7"/>
    <mergeCell ref="F3:F29"/>
    <mergeCell ref="A2:A7"/>
    <mergeCell ref="C3:E3"/>
    <mergeCell ref="C2:I2"/>
    <mergeCell ref="B2:B29"/>
    <mergeCell ref="H6:I6"/>
    <mergeCell ref="G4:I5"/>
    <mergeCell ref="C6:C7"/>
    <mergeCell ref="D6:E6"/>
    <mergeCell ref="G6:G7"/>
    <mergeCell ref="N6:N7"/>
    <mergeCell ref="Q6:Q7"/>
    <mergeCell ref="T6:T7"/>
    <mergeCell ref="O6:P6"/>
    <mergeCell ref="J2:J29"/>
    <mergeCell ref="R6:S6"/>
    <mergeCell ref="K5:M5"/>
    <mergeCell ref="K6:K7"/>
    <mergeCell ref="L6:M6"/>
    <mergeCell ref="K4:W4"/>
    <mergeCell ref="K2:W2"/>
    <mergeCell ref="W5:W7"/>
    <mergeCell ref="K3:W3"/>
    <mergeCell ref="A1:BM1"/>
    <mergeCell ref="AS5:AU5"/>
    <mergeCell ref="AV5:AX5"/>
    <mergeCell ref="AY5:BA5"/>
    <mergeCell ref="BB5:BD5"/>
    <mergeCell ref="BE5:BG5"/>
    <mergeCell ref="G3:I3"/>
    <mergeCell ref="N5:P5"/>
    <mergeCell ref="BJ4:BM5"/>
    <mergeCell ref="C4:E5"/>
    <mergeCell ref="AE5:AG5"/>
    <mergeCell ref="AL2:AL29"/>
    <mergeCell ref="X2:X29"/>
    <mergeCell ref="U6:V6"/>
    <mergeCell ref="T5:V5"/>
    <mergeCell ref="Q5:S5"/>
    <mergeCell ref="BM6:BM7"/>
    <mergeCell ref="AZ6:BA6"/>
    <mergeCell ref="AS6:AS7"/>
    <mergeCell ref="AT6:AU6"/>
    <mergeCell ref="BI2:BI29"/>
    <mergeCell ref="BJ2:BM2"/>
    <mergeCell ref="BJ6:BJ7"/>
    <mergeCell ref="BK6:BL6"/>
    <mergeCell ref="BB6:BB7"/>
    <mergeCell ref="BE6:BE7"/>
    <mergeCell ref="BF6:BG6"/>
    <mergeCell ref="AM2:BH2"/>
    <mergeCell ref="BJ3:BM3"/>
    <mergeCell ref="AM5:AO5"/>
    <mergeCell ref="AM6:AM7"/>
    <mergeCell ref="AN6:AO6"/>
    <mergeCell ref="AK5:AK7"/>
    <mergeCell ref="AH5:AJ5"/>
    <mergeCell ref="AH6:AH7"/>
    <mergeCell ref="AI6:AJ6"/>
    <mergeCell ref="Y2:AK2"/>
    <mergeCell ref="Y4:AK4"/>
    <mergeCell ref="AB5:AD5"/>
    <mergeCell ref="Y3:AK3"/>
    <mergeCell ref="AB6:AB7"/>
    <mergeCell ref="Y5:AA5"/>
    <mergeCell ref="Y6:Y7"/>
    <mergeCell ref="Z6:AA6"/>
    <mergeCell ref="AE6:AE7"/>
    <mergeCell ref="AF6:AG6"/>
    <mergeCell ref="AC6:AD6"/>
    <mergeCell ref="AM4:BH4"/>
    <mergeCell ref="AM3:BH3"/>
    <mergeCell ref="BH5:BH7"/>
    <mergeCell ref="AY6:AY7"/>
    <mergeCell ref="BC6:BD6"/>
    <mergeCell ref="AV6:AV7"/>
    <mergeCell ref="AW6:AX6"/>
    <mergeCell ref="AP5:AR5"/>
    <mergeCell ref="AP6:AP7"/>
    <mergeCell ref="AQ6:AR6"/>
    <mergeCell ref="BN2:BN29"/>
    <mergeCell ref="BO2:BR2"/>
    <mergeCell ref="BO3:BR3"/>
    <mergeCell ref="BO4:BR5"/>
    <mergeCell ref="BO6:BO7"/>
    <mergeCell ref="BP6:BQ6"/>
    <mergeCell ref="BR6:BR7"/>
  </mergeCells>
  <printOptions horizontalCentered="1" verticalCentered="1"/>
  <pageMargins left="0.25" right="0.25" top="0.75" bottom="0.75" header="0.3" footer="0.3"/>
  <pageSetup paperSize="8" scale="26" fitToWidth="2" orientation="landscape" r:id="rId1"/>
  <headerFooter>
    <oddHeader>&amp;R&amp;24Załącznik nr 1A do Warunków Konkursu &amp;K00-049ZZP.....</oddHeader>
  </headerFooter>
  <colBreaks count="3" manualBreakCount="3">
    <brk id="24" max="1048575" man="1"/>
    <brk id="38" max="1048575" man="1"/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2022-11-18T09:49:19Z</dcterms:modified>
</cp:coreProperties>
</file>